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ard\Documents\"/>
    </mc:Choice>
  </mc:AlternateContent>
  <bookViews>
    <workbookView xWindow="0" yWindow="0" windowWidth="17970" windowHeight="6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F2" i="1"/>
  <c r="B3" i="1" s="1"/>
  <c r="J3" i="1"/>
  <c r="L3" i="1" s="1"/>
  <c r="J4" i="1"/>
  <c r="L4" i="1" s="1"/>
  <c r="J5" i="1"/>
  <c r="L5" i="1" s="1"/>
  <c r="J6" i="1"/>
  <c r="L6" i="1" s="1"/>
  <c r="J7" i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" i="1"/>
  <c r="L2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E2" i="1"/>
  <c r="F3" i="1" l="1"/>
  <c r="D3" i="1" l="1"/>
  <c r="E3" i="1" l="1"/>
  <c r="B4" i="1" s="1"/>
  <c r="F4" i="1" s="1"/>
  <c r="D4" i="1" l="1"/>
  <c r="E4" i="1" s="1"/>
  <c r="B5" i="1" s="1"/>
  <c r="D5" i="1" s="1"/>
  <c r="E5" i="1" l="1"/>
  <c r="F5" i="1" s="1"/>
  <c r="B6" i="1" s="1"/>
  <c r="D6" i="1" s="1"/>
  <c r="E6" i="1" s="1"/>
  <c r="F6" i="1" s="1"/>
  <c r="B7" i="1" s="1"/>
  <c r="D7" i="1" l="1"/>
  <c r="E7" i="1" l="1"/>
  <c r="F7" i="1" s="1"/>
  <c r="B8" i="1" s="1"/>
  <c r="D8" i="1" s="1"/>
  <c r="E8" i="1" s="1"/>
  <c r="F8" i="1" s="1"/>
  <c r="B9" i="1" s="1"/>
  <c r="D9" i="1" l="1"/>
  <c r="E9" i="1" l="1"/>
  <c r="F9" i="1" s="1"/>
  <c r="B10" i="1" s="1"/>
  <c r="D10" i="1" s="1"/>
  <c r="E10" i="1" s="1"/>
  <c r="F10" i="1" s="1"/>
  <c r="B11" i="1" s="1"/>
  <c r="D11" i="1" l="1"/>
  <c r="E11" i="1" s="1"/>
  <c r="F11" i="1" s="1"/>
  <c r="B12" i="1" s="1"/>
  <c r="D12" i="1" l="1"/>
  <c r="E12" i="1" s="1"/>
  <c r="F12" i="1" s="1"/>
  <c r="B13" i="1" s="1"/>
  <c r="D13" i="1" l="1"/>
  <c r="E13" i="1" s="1"/>
  <c r="F13" i="1" s="1"/>
  <c r="B14" i="1" s="1"/>
  <c r="D14" i="1" l="1"/>
  <c r="E14" i="1" s="1"/>
  <c r="F14" i="1" s="1"/>
  <c r="B15" i="1" s="1"/>
  <c r="D15" i="1" l="1"/>
  <c r="E15" i="1" s="1"/>
  <c r="F15" i="1" s="1"/>
  <c r="B16" i="1" s="1"/>
  <c r="D16" i="1" l="1"/>
  <c r="E16" i="1" s="1"/>
  <c r="F16" i="1" s="1"/>
  <c r="B17" i="1" s="1"/>
  <c r="D17" i="1" l="1"/>
  <c r="E17" i="1" s="1"/>
  <c r="F17" i="1" s="1"/>
  <c r="B18" i="1" s="1"/>
  <c r="D18" i="1" l="1"/>
  <c r="E18" i="1" s="1"/>
  <c r="F18" i="1" s="1"/>
  <c r="B19" i="1" s="1"/>
  <c r="D19" i="1" l="1"/>
  <c r="E19" i="1" s="1"/>
  <c r="F19" i="1" s="1"/>
  <c r="B20" i="1" s="1"/>
  <c r="D20" i="1" l="1"/>
  <c r="E20" i="1" s="1"/>
  <c r="F20" i="1" s="1"/>
  <c r="B21" i="1" s="1"/>
  <c r="D21" i="1" l="1"/>
  <c r="E21" i="1" s="1"/>
  <c r="F21" i="1" s="1"/>
  <c r="B22" i="1" l="1"/>
  <c r="D22" i="1" l="1"/>
  <c r="E22" i="1" s="1"/>
  <c r="F22" i="1" s="1"/>
  <c r="B23" i="1" s="1"/>
  <c r="D23" i="1" l="1"/>
  <c r="E23" i="1" s="1"/>
  <c r="F23" i="1" s="1"/>
  <c r="B24" i="1" s="1"/>
  <c r="D24" i="1" l="1"/>
  <c r="E24" i="1" s="1"/>
  <c r="F24" i="1" s="1"/>
  <c r="B25" i="1" s="1"/>
  <c r="D25" i="1" l="1"/>
  <c r="E25" i="1" s="1"/>
  <c r="F25" i="1" s="1"/>
  <c r="B26" i="1" s="1"/>
  <c r="D26" i="1" l="1"/>
  <c r="E26" i="1" l="1"/>
  <c r="F26" i="1" s="1"/>
  <c r="B30" i="1" s="1"/>
  <c r="C30" i="1" s="1"/>
  <c r="C33" i="1" s="1"/>
  <c r="D30" i="1"/>
</calcChain>
</file>

<file path=xl/sharedStrings.xml><?xml version="1.0" encoding="utf-8"?>
<sst xmlns="http://schemas.openxmlformats.org/spreadsheetml/2006/main" count="16" uniqueCount="16">
  <si>
    <t>Loan Interest Rate</t>
  </si>
  <si>
    <t>Annual Interest</t>
  </si>
  <si>
    <t>Loan + Accrued Interest</t>
  </si>
  <si>
    <t>Total After 15% Payment</t>
  </si>
  <si>
    <t>Annual Income</t>
  </si>
  <si>
    <t>IBR Repayment Rate</t>
  </si>
  <si>
    <t>IBR Repayment Amount</t>
  </si>
  <si>
    <t>Year</t>
  </si>
  <si>
    <t>Remaining Balance</t>
  </si>
  <si>
    <t>Taxes on Balance (39.6%)</t>
  </si>
  <si>
    <t>Net Income</t>
  </si>
  <si>
    <t>Tax Bracket (Married Filing Jointly)</t>
  </si>
  <si>
    <t>Number of Children</t>
  </si>
  <si>
    <t>Total Loan Amount</t>
  </si>
  <si>
    <t>Total Interest Paid</t>
  </si>
  <si>
    <t>Your 25th Year Tax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</si>
</sst>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5" xfId="0" applyFill="1" applyBorder="1"/>
    <xf numFmtId="0" fontId="0" fillId="2" borderId="0" xfId="0" applyFill="1" applyBorder="1"/>
    <xf numFmtId="0" fontId="0" fillId="2" borderId="4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7" xfId="0" applyFill="1" applyBorder="1"/>
    <xf numFmtId="0" fontId="0" fillId="4" borderId="9" xfId="0" applyFill="1" applyBorder="1"/>
    <xf numFmtId="0" fontId="0" fillId="3" borderId="8" xfId="0" applyFill="1" applyBorder="1"/>
    <xf numFmtId="0" fontId="0" fillId="0" borderId="10" xfId="0" applyBorder="1"/>
    <xf numFmtId="0" fontId="0" fillId="0" borderId="9" xfId="0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7" xfId="0" applyFill="1" applyBorder="1"/>
    <xf numFmtId="0" fontId="0" fillId="2" borderId="3" xfId="0" applyFill="1" applyBorder="1"/>
    <xf numFmtId="0" fontId="0" fillId="4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B3" sqref="B3"/>
    </sheetView>
  </sheetViews>
  <sheetFormatPr defaultRowHeight="15" x14ac:dyDescent="0.25"/>
  <cols>
    <col min="1" max="1" width="12.7109375" bestFit="1" customWidth="1"/>
    <col min="2" max="2" width="18" bestFit="1" customWidth="1"/>
    <col min="3" max="3" width="24.85546875" bestFit="1" customWidth="1"/>
    <col min="4" max="4" width="22" bestFit="1" customWidth="1"/>
    <col min="5" max="6" width="23.140625" bestFit="1" customWidth="1"/>
    <col min="7" max="7" width="3.140625" customWidth="1"/>
    <col min="8" max="8" width="19.140625" bestFit="1" customWidth="1"/>
    <col min="9" max="9" width="32.140625" bestFit="1" customWidth="1"/>
    <col min="10" max="10" width="19.140625" customWidth="1"/>
    <col min="11" max="12" width="22.42578125" bestFit="1" customWidth="1"/>
    <col min="13" max="13" width="3.140625" customWidth="1"/>
    <col min="14" max="14" width="18.85546875" bestFit="1" customWidth="1"/>
    <col min="15" max="15" width="3.85546875" customWidth="1"/>
  </cols>
  <sheetData>
    <row r="1" spans="1:15" ht="15.75" thickBot="1" x14ac:dyDescent="0.3">
      <c r="A1" s="14" t="s">
        <v>7</v>
      </c>
      <c r="B1" s="14" t="s">
        <v>13</v>
      </c>
      <c r="C1" s="14" t="s">
        <v>0</v>
      </c>
      <c r="D1" s="14" t="s">
        <v>1</v>
      </c>
      <c r="E1" s="14" t="s">
        <v>2</v>
      </c>
      <c r="F1" s="14" t="s">
        <v>3</v>
      </c>
      <c r="G1" s="9"/>
      <c r="H1" s="14" t="s">
        <v>4</v>
      </c>
      <c r="I1" s="14" t="s">
        <v>11</v>
      </c>
      <c r="J1" s="14" t="s">
        <v>10</v>
      </c>
      <c r="K1" s="14" t="s">
        <v>5</v>
      </c>
      <c r="L1" s="14" t="s">
        <v>6</v>
      </c>
      <c r="M1" s="9"/>
      <c r="N1" s="14" t="s">
        <v>12</v>
      </c>
      <c r="O1" s="17"/>
    </row>
    <row r="2" spans="1:15" x14ac:dyDescent="0.25">
      <c r="A2" s="3">
        <v>1</v>
      </c>
      <c r="B2" s="4">
        <v>200000</v>
      </c>
      <c r="C2" s="4">
        <v>0.06</v>
      </c>
      <c r="D2" s="4">
        <f t="shared" ref="D2:D26" si="0">B2*C2</f>
        <v>12000</v>
      </c>
      <c r="E2" s="4">
        <f t="shared" ref="E2:E26" si="1">B2+D2</f>
        <v>212000</v>
      </c>
      <c r="F2" s="5">
        <f>B2</f>
        <v>200000</v>
      </c>
      <c r="G2" s="8"/>
      <c r="H2" s="3">
        <v>100000</v>
      </c>
      <c r="I2" s="4">
        <v>0.25</v>
      </c>
      <c r="J2" s="4">
        <f>H2-(H2*I2)</f>
        <v>75000</v>
      </c>
      <c r="K2" s="4">
        <v>0.15</v>
      </c>
      <c r="L2" s="5">
        <f>((J2*K2)-((75*12)*N2))</f>
        <v>11250</v>
      </c>
      <c r="M2" s="8"/>
      <c r="N2" s="15">
        <v>0</v>
      </c>
      <c r="O2" s="18"/>
    </row>
    <row r="3" spans="1:15" x14ac:dyDescent="0.25">
      <c r="A3" s="3">
        <v>2</v>
      </c>
      <c r="B3" s="4">
        <f t="shared" ref="B3" si="2">F2</f>
        <v>200000</v>
      </c>
      <c r="C3" s="4">
        <v>0.06</v>
      </c>
      <c r="D3" s="4">
        <f t="shared" si="0"/>
        <v>12000</v>
      </c>
      <c r="E3" s="4">
        <f t="shared" si="1"/>
        <v>212000</v>
      </c>
      <c r="F3" s="5">
        <f>B3</f>
        <v>200000</v>
      </c>
      <c r="G3" s="8"/>
      <c r="H3" s="3">
        <v>100000</v>
      </c>
      <c r="I3" s="4">
        <v>0.25</v>
      </c>
      <c r="J3" s="4">
        <f t="shared" ref="J3:J26" si="3">H3-(H3*I3)</f>
        <v>75000</v>
      </c>
      <c r="K3" s="4">
        <v>0.15</v>
      </c>
      <c r="L3" s="5">
        <f t="shared" ref="L3:L26" si="4">((J3*K3)-((75*12)*N3))</f>
        <v>11250</v>
      </c>
      <c r="M3" s="8"/>
      <c r="N3" s="15">
        <v>0</v>
      </c>
      <c r="O3" s="18"/>
    </row>
    <row r="4" spans="1:15" x14ac:dyDescent="0.25">
      <c r="A4" s="3">
        <v>3</v>
      </c>
      <c r="B4" s="4">
        <f t="shared" ref="B4:B26" si="5">F3</f>
        <v>200000</v>
      </c>
      <c r="C4" s="4">
        <v>0.06</v>
      </c>
      <c r="D4" s="4">
        <f t="shared" si="0"/>
        <v>12000</v>
      </c>
      <c r="E4" s="4">
        <f t="shared" si="1"/>
        <v>212000</v>
      </c>
      <c r="F4" s="5">
        <f>B4</f>
        <v>200000</v>
      </c>
      <c r="G4" s="8"/>
      <c r="H4" s="3">
        <v>100000</v>
      </c>
      <c r="I4" s="4">
        <v>0.25</v>
      </c>
      <c r="J4" s="4">
        <f t="shared" si="3"/>
        <v>75000</v>
      </c>
      <c r="K4" s="4">
        <v>0.15</v>
      </c>
      <c r="L4" s="5">
        <f t="shared" si="4"/>
        <v>10350</v>
      </c>
      <c r="M4" s="8"/>
      <c r="N4" s="15">
        <v>1</v>
      </c>
      <c r="O4" s="18"/>
    </row>
    <row r="5" spans="1:15" x14ac:dyDescent="0.25">
      <c r="A5" s="3">
        <f t="shared" ref="A5:A10" si="6">A4+1</f>
        <v>4</v>
      </c>
      <c r="B5" s="4">
        <f t="shared" si="5"/>
        <v>200000</v>
      </c>
      <c r="C5" s="4">
        <v>0.06</v>
      </c>
      <c r="D5" s="4">
        <f t="shared" si="0"/>
        <v>12000</v>
      </c>
      <c r="E5" s="4">
        <f t="shared" si="1"/>
        <v>212000</v>
      </c>
      <c r="F5" s="5">
        <f t="shared" ref="F5:F23" si="7">E5-L5</f>
        <v>200525</v>
      </c>
      <c r="G5" s="8"/>
      <c r="H5" s="3">
        <v>110000</v>
      </c>
      <c r="I5" s="11">
        <v>0.25</v>
      </c>
      <c r="J5" s="4">
        <f t="shared" si="3"/>
        <v>82500</v>
      </c>
      <c r="K5" s="4">
        <v>0.15</v>
      </c>
      <c r="L5" s="5">
        <f t="shared" si="4"/>
        <v>11475</v>
      </c>
      <c r="M5" s="8"/>
      <c r="N5" s="15">
        <v>1</v>
      </c>
      <c r="O5" s="18"/>
    </row>
    <row r="6" spans="1:15" x14ac:dyDescent="0.25">
      <c r="A6" s="3">
        <f t="shared" si="6"/>
        <v>5</v>
      </c>
      <c r="B6" s="4">
        <f t="shared" si="5"/>
        <v>200525</v>
      </c>
      <c r="C6" s="4">
        <v>0.06</v>
      </c>
      <c r="D6" s="4">
        <f t="shared" si="0"/>
        <v>12031.5</v>
      </c>
      <c r="E6" s="4">
        <f t="shared" si="1"/>
        <v>212556.5</v>
      </c>
      <c r="F6" s="5">
        <f t="shared" si="7"/>
        <v>201981.5</v>
      </c>
      <c r="G6" s="8"/>
      <c r="H6" s="3">
        <v>110000</v>
      </c>
      <c r="I6" s="11">
        <v>0.25</v>
      </c>
      <c r="J6" s="4">
        <f t="shared" si="3"/>
        <v>82500</v>
      </c>
      <c r="K6" s="4">
        <v>0.15</v>
      </c>
      <c r="L6" s="5">
        <f t="shared" si="4"/>
        <v>10575</v>
      </c>
      <c r="M6" s="8"/>
      <c r="N6" s="15">
        <v>2</v>
      </c>
      <c r="O6" s="18"/>
    </row>
    <row r="7" spans="1:15" x14ac:dyDescent="0.25">
      <c r="A7" s="3">
        <f t="shared" si="6"/>
        <v>6</v>
      </c>
      <c r="B7" s="4">
        <f t="shared" si="5"/>
        <v>201981.5</v>
      </c>
      <c r="C7" s="4">
        <v>0.06</v>
      </c>
      <c r="D7" s="4">
        <f t="shared" si="0"/>
        <v>12118.89</v>
      </c>
      <c r="E7" s="4">
        <f t="shared" si="1"/>
        <v>214100.39</v>
      </c>
      <c r="F7" s="5">
        <f t="shared" si="7"/>
        <v>202400.39</v>
      </c>
      <c r="G7" s="8"/>
      <c r="H7" s="3">
        <v>120000</v>
      </c>
      <c r="I7" s="11">
        <v>0.25</v>
      </c>
      <c r="J7" s="4">
        <f t="shared" si="3"/>
        <v>90000</v>
      </c>
      <c r="K7" s="4">
        <v>0.15</v>
      </c>
      <c r="L7" s="5">
        <f t="shared" si="4"/>
        <v>11700</v>
      </c>
      <c r="M7" s="8"/>
      <c r="N7" s="15">
        <v>2</v>
      </c>
      <c r="O7" s="18"/>
    </row>
    <row r="8" spans="1:15" x14ac:dyDescent="0.25">
      <c r="A8" s="3">
        <f t="shared" si="6"/>
        <v>7</v>
      </c>
      <c r="B8" s="4">
        <f t="shared" si="5"/>
        <v>202400.39</v>
      </c>
      <c r="C8" s="4">
        <v>0.06</v>
      </c>
      <c r="D8" s="4">
        <f t="shared" si="0"/>
        <v>12144.0234</v>
      </c>
      <c r="E8" s="4">
        <f t="shared" si="1"/>
        <v>214544.41340000002</v>
      </c>
      <c r="F8" s="5">
        <f t="shared" si="7"/>
        <v>203744.41340000002</v>
      </c>
      <c r="G8" s="8"/>
      <c r="H8" s="3">
        <v>120000</v>
      </c>
      <c r="I8" s="11">
        <v>0.25</v>
      </c>
      <c r="J8" s="4">
        <f t="shared" si="3"/>
        <v>90000</v>
      </c>
      <c r="K8" s="4">
        <v>0.15</v>
      </c>
      <c r="L8" s="5">
        <f t="shared" si="4"/>
        <v>10800</v>
      </c>
      <c r="M8" s="8"/>
      <c r="N8" s="15">
        <v>3</v>
      </c>
      <c r="O8" s="18"/>
    </row>
    <row r="9" spans="1:15" x14ac:dyDescent="0.25">
      <c r="A9" s="3">
        <f t="shared" si="6"/>
        <v>8</v>
      </c>
      <c r="B9" s="4">
        <f t="shared" si="5"/>
        <v>203744.41340000002</v>
      </c>
      <c r="C9" s="4">
        <v>0.06</v>
      </c>
      <c r="D9" s="4">
        <f t="shared" si="0"/>
        <v>12224.664804</v>
      </c>
      <c r="E9" s="4">
        <f t="shared" si="1"/>
        <v>215969.07820400002</v>
      </c>
      <c r="F9" s="5">
        <f t="shared" si="7"/>
        <v>204044.07820400002</v>
      </c>
      <c r="G9" s="8"/>
      <c r="H9" s="3">
        <v>130000</v>
      </c>
      <c r="I9" s="11">
        <v>0.25</v>
      </c>
      <c r="J9" s="4">
        <f t="shared" si="3"/>
        <v>97500</v>
      </c>
      <c r="K9" s="4">
        <v>0.15</v>
      </c>
      <c r="L9" s="5">
        <f t="shared" si="4"/>
        <v>11925</v>
      </c>
      <c r="M9" s="8"/>
      <c r="N9" s="15">
        <v>3</v>
      </c>
      <c r="O9" s="18"/>
    </row>
    <row r="10" spans="1:15" x14ac:dyDescent="0.25">
      <c r="A10" s="3">
        <f t="shared" si="6"/>
        <v>9</v>
      </c>
      <c r="B10" s="4">
        <f t="shared" si="5"/>
        <v>204044.07820400002</v>
      </c>
      <c r="C10" s="4">
        <v>0.06</v>
      </c>
      <c r="D10" s="4">
        <f t="shared" si="0"/>
        <v>12242.644692240001</v>
      </c>
      <c r="E10" s="4">
        <f t="shared" si="1"/>
        <v>216286.72289624001</v>
      </c>
      <c r="F10" s="5">
        <f t="shared" si="7"/>
        <v>203236.72289624001</v>
      </c>
      <c r="G10" s="8"/>
      <c r="H10" s="3">
        <v>140000</v>
      </c>
      <c r="I10" s="11">
        <v>0.25</v>
      </c>
      <c r="J10" s="4">
        <f t="shared" si="3"/>
        <v>105000</v>
      </c>
      <c r="K10" s="4">
        <v>0.15</v>
      </c>
      <c r="L10" s="5">
        <f t="shared" si="4"/>
        <v>13050</v>
      </c>
      <c r="M10" s="8"/>
      <c r="N10" s="15">
        <v>3</v>
      </c>
      <c r="O10" s="18"/>
    </row>
    <row r="11" spans="1:15" x14ac:dyDescent="0.25">
      <c r="A11" s="3">
        <f t="shared" ref="A11:A26" si="8">A10+1</f>
        <v>10</v>
      </c>
      <c r="B11" s="4">
        <f t="shared" si="5"/>
        <v>203236.72289624001</v>
      </c>
      <c r="C11" s="4">
        <v>0.06</v>
      </c>
      <c r="D11" s="4">
        <f t="shared" si="0"/>
        <v>12194.2033737744</v>
      </c>
      <c r="E11" s="4">
        <f t="shared" si="1"/>
        <v>215430.9262700144</v>
      </c>
      <c r="F11" s="5">
        <f t="shared" si="7"/>
        <v>201930.9262700144</v>
      </c>
      <c r="G11" s="8"/>
      <c r="H11" s="3">
        <v>150000</v>
      </c>
      <c r="I11" s="11">
        <v>0.28000000000000003</v>
      </c>
      <c r="J11" s="4">
        <f t="shared" si="3"/>
        <v>108000</v>
      </c>
      <c r="K11" s="4">
        <v>0.15</v>
      </c>
      <c r="L11" s="5">
        <f t="shared" si="4"/>
        <v>13500</v>
      </c>
      <c r="M11" s="8"/>
      <c r="N11" s="15">
        <v>3</v>
      </c>
      <c r="O11" s="18"/>
    </row>
    <row r="12" spans="1:15" x14ac:dyDescent="0.25">
      <c r="A12" s="3">
        <f t="shared" si="8"/>
        <v>11</v>
      </c>
      <c r="B12" s="4">
        <f t="shared" si="5"/>
        <v>201930.9262700144</v>
      </c>
      <c r="C12" s="4">
        <v>0.06</v>
      </c>
      <c r="D12" s="4">
        <f t="shared" si="0"/>
        <v>12115.855576200864</v>
      </c>
      <c r="E12" s="4">
        <f t="shared" si="1"/>
        <v>214046.78184621528</v>
      </c>
      <c r="F12" s="5">
        <f t="shared" si="7"/>
        <v>200546.78184621528</v>
      </c>
      <c r="G12" s="8"/>
      <c r="H12" s="3">
        <v>150000</v>
      </c>
      <c r="I12" s="11">
        <v>0.28000000000000003</v>
      </c>
      <c r="J12" s="4">
        <f t="shared" si="3"/>
        <v>108000</v>
      </c>
      <c r="K12" s="4">
        <v>0.15</v>
      </c>
      <c r="L12" s="5">
        <f t="shared" si="4"/>
        <v>13500</v>
      </c>
      <c r="M12" s="8"/>
      <c r="N12" s="15">
        <v>3</v>
      </c>
      <c r="O12" s="18"/>
    </row>
    <row r="13" spans="1:15" x14ac:dyDescent="0.25">
      <c r="A13" s="3">
        <f t="shared" si="8"/>
        <v>12</v>
      </c>
      <c r="B13" s="4">
        <f t="shared" si="5"/>
        <v>200546.78184621528</v>
      </c>
      <c r="C13" s="4">
        <v>0.06</v>
      </c>
      <c r="D13" s="4">
        <f t="shared" si="0"/>
        <v>12032.806910772917</v>
      </c>
      <c r="E13" s="4">
        <f t="shared" si="1"/>
        <v>212579.5887569882</v>
      </c>
      <c r="F13" s="5">
        <f t="shared" si="7"/>
        <v>199079.5887569882</v>
      </c>
      <c r="G13" s="8"/>
      <c r="H13" s="3">
        <v>150000</v>
      </c>
      <c r="I13" s="11">
        <v>0.28000000000000003</v>
      </c>
      <c r="J13" s="4">
        <f t="shared" si="3"/>
        <v>108000</v>
      </c>
      <c r="K13" s="4">
        <v>0.15</v>
      </c>
      <c r="L13" s="5">
        <f t="shared" si="4"/>
        <v>13500</v>
      </c>
      <c r="M13" s="8"/>
      <c r="N13" s="15">
        <v>3</v>
      </c>
      <c r="O13" s="18"/>
    </row>
    <row r="14" spans="1:15" x14ac:dyDescent="0.25">
      <c r="A14" s="3">
        <f t="shared" si="8"/>
        <v>13</v>
      </c>
      <c r="B14" s="4">
        <f t="shared" si="5"/>
        <v>199079.5887569882</v>
      </c>
      <c r="C14" s="4">
        <v>0.06</v>
      </c>
      <c r="D14" s="4">
        <f t="shared" si="0"/>
        <v>11944.775325419292</v>
      </c>
      <c r="E14" s="4">
        <f t="shared" si="1"/>
        <v>211024.3640824075</v>
      </c>
      <c r="F14" s="5">
        <f t="shared" si="7"/>
        <v>196444.3640824075</v>
      </c>
      <c r="G14" s="8"/>
      <c r="H14" s="3">
        <v>160000</v>
      </c>
      <c r="I14" s="11">
        <v>0.28000000000000003</v>
      </c>
      <c r="J14" s="4">
        <f t="shared" si="3"/>
        <v>115200</v>
      </c>
      <c r="K14" s="4">
        <v>0.15</v>
      </c>
      <c r="L14" s="5">
        <f t="shared" si="4"/>
        <v>14580</v>
      </c>
      <c r="M14" s="8"/>
      <c r="N14" s="15">
        <v>3</v>
      </c>
      <c r="O14" s="18"/>
    </row>
    <row r="15" spans="1:15" x14ac:dyDescent="0.25">
      <c r="A15" s="3">
        <f t="shared" si="8"/>
        <v>14</v>
      </c>
      <c r="B15" s="4">
        <f t="shared" si="5"/>
        <v>196444.3640824075</v>
      </c>
      <c r="C15" s="4">
        <v>0.06</v>
      </c>
      <c r="D15" s="4">
        <f t="shared" si="0"/>
        <v>11786.661844944449</v>
      </c>
      <c r="E15" s="4">
        <f t="shared" si="1"/>
        <v>208231.02592735193</v>
      </c>
      <c r="F15" s="5">
        <f t="shared" si="7"/>
        <v>193651.02592735193</v>
      </c>
      <c r="G15" s="8"/>
      <c r="H15" s="3">
        <v>160000</v>
      </c>
      <c r="I15" s="11">
        <v>0.28000000000000003</v>
      </c>
      <c r="J15" s="4">
        <f t="shared" si="3"/>
        <v>115200</v>
      </c>
      <c r="K15" s="4">
        <v>0.15</v>
      </c>
      <c r="L15" s="5">
        <f t="shared" si="4"/>
        <v>14580</v>
      </c>
      <c r="M15" s="8"/>
      <c r="N15" s="15">
        <v>3</v>
      </c>
      <c r="O15" s="18"/>
    </row>
    <row r="16" spans="1:15" x14ac:dyDescent="0.25">
      <c r="A16" s="3">
        <f t="shared" si="8"/>
        <v>15</v>
      </c>
      <c r="B16" s="4">
        <f t="shared" si="5"/>
        <v>193651.02592735193</v>
      </c>
      <c r="C16" s="4">
        <v>0.06</v>
      </c>
      <c r="D16" s="4">
        <f t="shared" si="0"/>
        <v>11619.061555641116</v>
      </c>
      <c r="E16" s="4">
        <f t="shared" si="1"/>
        <v>205270.08748299305</v>
      </c>
      <c r="F16" s="5">
        <f t="shared" si="7"/>
        <v>189610.08748299305</v>
      </c>
      <c r="G16" s="8"/>
      <c r="H16" s="3">
        <v>170000</v>
      </c>
      <c r="I16" s="11">
        <v>0.28000000000000003</v>
      </c>
      <c r="J16" s="4">
        <f t="shared" si="3"/>
        <v>122400</v>
      </c>
      <c r="K16" s="4">
        <v>0.15</v>
      </c>
      <c r="L16" s="5">
        <f t="shared" si="4"/>
        <v>15660</v>
      </c>
      <c r="M16" s="8"/>
      <c r="N16" s="15">
        <v>3</v>
      </c>
      <c r="O16" s="18"/>
    </row>
    <row r="17" spans="1:15" x14ac:dyDescent="0.25">
      <c r="A17" s="3">
        <f t="shared" si="8"/>
        <v>16</v>
      </c>
      <c r="B17" s="4">
        <f t="shared" si="5"/>
        <v>189610.08748299305</v>
      </c>
      <c r="C17" s="4">
        <v>0.06</v>
      </c>
      <c r="D17" s="4">
        <f t="shared" si="0"/>
        <v>11376.605248979582</v>
      </c>
      <c r="E17" s="4">
        <f t="shared" si="1"/>
        <v>200986.69273197264</v>
      </c>
      <c r="F17" s="5">
        <f t="shared" si="7"/>
        <v>185326.69273197264</v>
      </c>
      <c r="G17" s="8"/>
      <c r="H17" s="3">
        <v>170000</v>
      </c>
      <c r="I17" s="11">
        <v>0.28000000000000003</v>
      </c>
      <c r="J17" s="4">
        <f t="shared" si="3"/>
        <v>122400</v>
      </c>
      <c r="K17" s="4">
        <v>0.15</v>
      </c>
      <c r="L17" s="5">
        <f t="shared" si="4"/>
        <v>15660</v>
      </c>
      <c r="M17" s="8"/>
      <c r="N17" s="15">
        <v>3</v>
      </c>
      <c r="O17" s="18"/>
    </row>
    <row r="18" spans="1:15" x14ac:dyDescent="0.25">
      <c r="A18" s="3">
        <f t="shared" si="8"/>
        <v>17</v>
      </c>
      <c r="B18" s="4">
        <f t="shared" si="5"/>
        <v>185326.69273197264</v>
      </c>
      <c r="C18" s="4">
        <v>0.06</v>
      </c>
      <c r="D18" s="4">
        <f t="shared" si="0"/>
        <v>11119.601563918357</v>
      </c>
      <c r="E18" s="4">
        <f t="shared" si="1"/>
        <v>196446.29429589098</v>
      </c>
      <c r="F18" s="5">
        <f t="shared" si="7"/>
        <v>179706.29429589098</v>
      </c>
      <c r="G18" s="8"/>
      <c r="H18" s="3">
        <v>180000</v>
      </c>
      <c r="I18" s="11">
        <v>0.28000000000000003</v>
      </c>
      <c r="J18" s="4">
        <f t="shared" si="3"/>
        <v>129600</v>
      </c>
      <c r="K18" s="4">
        <v>0.15</v>
      </c>
      <c r="L18" s="5">
        <f t="shared" si="4"/>
        <v>16740</v>
      </c>
      <c r="M18" s="8"/>
      <c r="N18" s="15">
        <v>3</v>
      </c>
      <c r="O18" s="18"/>
    </row>
    <row r="19" spans="1:15" x14ac:dyDescent="0.25">
      <c r="A19" s="3">
        <f>A18+1</f>
        <v>18</v>
      </c>
      <c r="B19" s="4">
        <f t="shared" si="5"/>
        <v>179706.29429589098</v>
      </c>
      <c r="C19" s="4">
        <v>0.06</v>
      </c>
      <c r="D19" s="4">
        <f t="shared" si="0"/>
        <v>10782.377657753459</v>
      </c>
      <c r="E19" s="4">
        <f t="shared" si="1"/>
        <v>190488.67195364443</v>
      </c>
      <c r="F19" s="5">
        <f t="shared" si="7"/>
        <v>172668.67195364443</v>
      </c>
      <c r="G19" s="8"/>
      <c r="H19" s="3">
        <v>190000</v>
      </c>
      <c r="I19" s="11">
        <v>0.28000000000000003</v>
      </c>
      <c r="J19" s="4">
        <f t="shared" si="3"/>
        <v>136800</v>
      </c>
      <c r="K19" s="4">
        <v>0.15</v>
      </c>
      <c r="L19" s="5">
        <f t="shared" si="4"/>
        <v>17820</v>
      </c>
      <c r="M19" s="8"/>
      <c r="N19" s="15">
        <v>3</v>
      </c>
      <c r="O19" s="18"/>
    </row>
    <row r="20" spans="1:15" x14ac:dyDescent="0.25">
      <c r="A20" s="3">
        <f t="shared" si="8"/>
        <v>19</v>
      </c>
      <c r="B20" s="4">
        <f t="shared" si="5"/>
        <v>172668.67195364443</v>
      </c>
      <c r="C20" s="4">
        <v>0.06</v>
      </c>
      <c r="D20" s="4">
        <f t="shared" si="0"/>
        <v>10360.120317218665</v>
      </c>
      <c r="E20" s="4">
        <f t="shared" si="1"/>
        <v>183028.79227086308</v>
      </c>
      <c r="F20" s="5">
        <f t="shared" si="7"/>
        <v>164128.79227086308</v>
      </c>
      <c r="G20" s="8"/>
      <c r="H20" s="3">
        <v>200000</v>
      </c>
      <c r="I20" s="11">
        <v>0.28000000000000003</v>
      </c>
      <c r="J20" s="4">
        <f t="shared" si="3"/>
        <v>144000</v>
      </c>
      <c r="K20" s="4">
        <v>0.15</v>
      </c>
      <c r="L20" s="5">
        <f t="shared" si="4"/>
        <v>18900</v>
      </c>
      <c r="M20" s="8"/>
      <c r="N20" s="15">
        <v>3</v>
      </c>
      <c r="O20" s="18"/>
    </row>
    <row r="21" spans="1:15" x14ac:dyDescent="0.25">
      <c r="A21" s="3">
        <f t="shared" si="8"/>
        <v>20</v>
      </c>
      <c r="B21" s="4">
        <f t="shared" si="5"/>
        <v>164128.79227086308</v>
      </c>
      <c r="C21" s="4">
        <v>0.06</v>
      </c>
      <c r="D21" s="4">
        <f t="shared" si="0"/>
        <v>9847.7275362517848</v>
      </c>
      <c r="E21" s="4">
        <f t="shared" si="1"/>
        <v>173976.51980711488</v>
      </c>
      <c r="F21" s="5">
        <f t="shared" si="7"/>
        <v>155076.51980711488</v>
      </c>
      <c r="G21" s="8"/>
      <c r="H21" s="3">
        <v>200000</v>
      </c>
      <c r="I21" s="11">
        <v>0.28000000000000003</v>
      </c>
      <c r="J21" s="4">
        <f t="shared" si="3"/>
        <v>144000</v>
      </c>
      <c r="K21" s="4">
        <v>0.15</v>
      </c>
      <c r="L21" s="5">
        <f t="shared" si="4"/>
        <v>18900</v>
      </c>
      <c r="M21" s="8"/>
      <c r="N21" s="15">
        <v>3</v>
      </c>
      <c r="O21" s="18"/>
    </row>
    <row r="22" spans="1:15" x14ac:dyDescent="0.25">
      <c r="A22" s="3">
        <f t="shared" si="8"/>
        <v>21</v>
      </c>
      <c r="B22" s="4">
        <f t="shared" si="5"/>
        <v>155076.51980711488</v>
      </c>
      <c r="C22" s="4">
        <v>0.06</v>
      </c>
      <c r="D22" s="4">
        <f t="shared" si="0"/>
        <v>9304.5911884268917</v>
      </c>
      <c r="E22" s="4">
        <f t="shared" si="1"/>
        <v>164381.11099554176</v>
      </c>
      <c r="F22" s="5">
        <f t="shared" si="7"/>
        <v>143501.11099554176</v>
      </c>
      <c r="G22" s="8"/>
      <c r="H22" s="7">
        <v>210000</v>
      </c>
      <c r="I22" s="11">
        <v>0.28000000000000003</v>
      </c>
      <c r="J22" s="4">
        <f t="shared" si="3"/>
        <v>151200</v>
      </c>
      <c r="K22" s="4">
        <v>0.15</v>
      </c>
      <c r="L22" s="5">
        <f t="shared" si="4"/>
        <v>20880</v>
      </c>
      <c r="M22" s="8"/>
      <c r="N22" s="15">
        <v>2</v>
      </c>
      <c r="O22" s="18"/>
    </row>
    <row r="23" spans="1:15" x14ac:dyDescent="0.25">
      <c r="A23" s="3">
        <f t="shared" si="8"/>
        <v>22</v>
      </c>
      <c r="B23" s="4">
        <f t="shared" si="5"/>
        <v>143501.11099554176</v>
      </c>
      <c r="C23" s="4">
        <v>0.06</v>
      </c>
      <c r="D23" s="4">
        <f t="shared" si="0"/>
        <v>8610.0666597325053</v>
      </c>
      <c r="E23" s="4">
        <f t="shared" si="1"/>
        <v>152111.17765527428</v>
      </c>
      <c r="F23" s="5">
        <f t="shared" si="7"/>
        <v>131231.17765527428</v>
      </c>
      <c r="G23" s="8"/>
      <c r="H23" s="7">
        <v>210000</v>
      </c>
      <c r="I23" s="11">
        <v>0.28000000000000003</v>
      </c>
      <c r="J23" s="4">
        <f t="shared" si="3"/>
        <v>151200</v>
      </c>
      <c r="K23" s="4">
        <v>0.15</v>
      </c>
      <c r="L23" s="5">
        <f t="shared" si="4"/>
        <v>20880</v>
      </c>
      <c r="M23" s="8"/>
      <c r="N23" s="15">
        <v>2</v>
      </c>
      <c r="O23" s="18"/>
    </row>
    <row r="24" spans="1:15" x14ac:dyDescent="0.25">
      <c r="A24" s="3">
        <f t="shared" si="8"/>
        <v>23</v>
      </c>
      <c r="B24" s="4">
        <f t="shared" si="5"/>
        <v>131231.17765527428</v>
      </c>
      <c r="C24" s="4">
        <v>0.06</v>
      </c>
      <c r="D24" s="4">
        <f t="shared" si="0"/>
        <v>7873.870659316457</v>
      </c>
      <c r="E24" s="4">
        <f t="shared" si="1"/>
        <v>139105.04831459073</v>
      </c>
      <c r="F24" s="5">
        <f>E24-L24</f>
        <v>116245.04831459073</v>
      </c>
      <c r="G24" s="8"/>
      <c r="H24" s="7">
        <v>220000</v>
      </c>
      <c r="I24" s="11">
        <v>0.28000000000000003</v>
      </c>
      <c r="J24" s="4">
        <f t="shared" si="3"/>
        <v>158400</v>
      </c>
      <c r="K24" s="4">
        <v>0.15</v>
      </c>
      <c r="L24" s="5">
        <f t="shared" si="4"/>
        <v>22860</v>
      </c>
      <c r="M24" s="8"/>
      <c r="N24" s="15">
        <v>1</v>
      </c>
      <c r="O24" s="18"/>
    </row>
    <row r="25" spans="1:15" x14ac:dyDescent="0.25">
      <c r="A25" s="3">
        <f t="shared" si="8"/>
        <v>24</v>
      </c>
      <c r="B25" s="4">
        <f t="shared" si="5"/>
        <v>116245.04831459073</v>
      </c>
      <c r="C25" s="4">
        <v>0.06</v>
      </c>
      <c r="D25" s="4">
        <f t="shared" si="0"/>
        <v>6974.7028988754437</v>
      </c>
      <c r="E25" s="4">
        <f t="shared" si="1"/>
        <v>123219.75121346618</v>
      </c>
      <c r="F25" s="5">
        <f>E25-L25</f>
        <v>100359.75121346618</v>
      </c>
      <c r="G25" s="8"/>
      <c r="H25" s="7">
        <v>220000</v>
      </c>
      <c r="I25" s="11">
        <v>0.28000000000000003</v>
      </c>
      <c r="J25" s="4">
        <f t="shared" si="3"/>
        <v>158400</v>
      </c>
      <c r="K25" s="4">
        <v>0.15</v>
      </c>
      <c r="L25" s="5">
        <f t="shared" si="4"/>
        <v>22860</v>
      </c>
      <c r="M25" s="8"/>
      <c r="N25" s="15">
        <v>1</v>
      </c>
      <c r="O25" s="18"/>
    </row>
    <row r="26" spans="1:15" ht="15.75" thickBot="1" x14ac:dyDescent="0.3">
      <c r="A26" s="1">
        <f t="shared" si="8"/>
        <v>25</v>
      </c>
      <c r="B26" s="6">
        <f t="shared" si="5"/>
        <v>100359.75121346618</v>
      </c>
      <c r="C26" s="4">
        <v>0.06</v>
      </c>
      <c r="D26" s="6">
        <f t="shared" si="0"/>
        <v>6021.5850728079704</v>
      </c>
      <c r="E26" s="6">
        <f t="shared" si="1"/>
        <v>106381.33628627415</v>
      </c>
      <c r="F26" s="2">
        <f>E26-L26</f>
        <v>83266.336286274149</v>
      </c>
      <c r="G26" s="8"/>
      <c r="H26" s="10">
        <v>230000</v>
      </c>
      <c r="I26" s="12">
        <v>0.33</v>
      </c>
      <c r="J26" s="6">
        <f t="shared" si="3"/>
        <v>154100</v>
      </c>
      <c r="K26" s="6">
        <v>0.15</v>
      </c>
      <c r="L26" s="2">
        <f t="shared" si="4"/>
        <v>23115</v>
      </c>
      <c r="M26" s="8"/>
      <c r="N26" s="16">
        <v>0</v>
      </c>
      <c r="O26" s="18"/>
    </row>
    <row r="27" spans="1:15" ht="15.75" thickBot="1" x14ac:dyDescent="0.3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</row>
    <row r="28" spans="1:15" ht="15.75" thickBot="1" x14ac:dyDescent="0.3"/>
    <row r="29" spans="1:15" ht="15.75" thickBot="1" x14ac:dyDescent="0.3">
      <c r="B29" s="14" t="s">
        <v>8</v>
      </c>
      <c r="C29" s="14" t="s">
        <v>9</v>
      </c>
      <c r="D29" s="14" t="s">
        <v>14</v>
      </c>
    </row>
    <row r="30" spans="1:15" ht="15.75" thickBot="1" x14ac:dyDescent="0.3">
      <c r="B30" s="13">
        <f>F26</f>
        <v>83266.336286274149</v>
      </c>
      <c r="C30" s="13">
        <f>B30*0.396</f>
        <v>32973.469169364565</v>
      </c>
      <c r="D30" s="13">
        <f>SUM(D2:D26)+C30</f>
        <v>305699.80545563868</v>
      </c>
    </row>
    <row r="31" spans="1:15" ht="15.75" thickBot="1" x14ac:dyDescent="0.3"/>
    <row r="32" spans="1:15" ht="15.75" thickBot="1" x14ac:dyDescent="0.3">
      <c r="C32" s="14" t="s">
        <v>15</v>
      </c>
    </row>
    <row r="33" spans="3:3" ht="15.75" thickBot="1" x14ac:dyDescent="0.3">
      <c r="C33" s="22">
        <f>(H26*0.396)+C30</f>
        <v>124053.46916936457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2014-01-11T03:18:00Z</dcterms:created>
  <dcterms:modified xsi:type="dcterms:W3CDTF">2014-01-15T18:40:36Z</dcterms:modified>
</cp:coreProperties>
</file>