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danmcgee/Downloads/"/>
    </mc:Choice>
  </mc:AlternateContent>
  <xr:revisionPtr revIDLastSave="0" documentId="8_{03DE056C-417F-1C45-9EBC-97E05A6244FB}" xr6:coauthVersionLast="47" xr6:coauthVersionMax="47" xr10:uidLastSave="{00000000-0000-0000-0000-000000000000}"/>
  <bookViews>
    <workbookView xWindow="0" yWindow="500" windowWidth="28800" windowHeight="16280" xr2:uid="{00000000-000D-0000-FFFF-FFFF00000000}"/>
  </bookViews>
  <sheets>
    <sheet name="All Schools" sheetId="1" r:id="rId1"/>
    <sheet name="Applications" sheetId="4" state="hidden" r:id="rId2"/>
  </sheets>
  <definedNames>
    <definedName name="_xlnm._FilterDatabase" localSheetId="0" hidden="1">'All Schools'!$A$1:$AI$67</definedName>
  </definedName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27" i="4" l="1"/>
  <c r="N13" i="4"/>
  <c r="N12" i="4"/>
  <c r="N10" i="4"/>
  <c r="N9" i="4"/>
  <c r="N7" i="4"/>
  <c r="AH76" i="1"/>
  <c r="AH75" i="1"/>
  <c r="AE3" i="1"/>
  <c r="AE4" i="1"/>
  <c r="AE5" i="1"/>
  <c r="AE6" i="1"/>
  <c r="AE7" i="1"/>
  <c r="AE8" i="1"/>
  <c r="AE9" i="1"/>
  <c r="AE10" i="1"/>
  <c r="AE11" i="1"/>
  <c r="AE12" i="1"/>
  <c r="AE13" i="1"/>
  <c r="AE14" i="1"/>
  <c r="AE15" i="1"/>
  <c r="AE16" i="1"/>
  <c r="AE17" i="1"/>
  <c r="AE18" i="1"/>
  <c r="AE19" i="1"/>
  <c r="AE20" i="1"/>
  <c r="AE21" i="1"/>
  <c r="AE22" i="1"/>
  <c r="AE23" i="1"/>
  <c r="AE24" i="1"/>
  <c r="AE25" i="1"/>
  <c r="AE26" i="1"/>
  <c r="AE27" i="1"/>
  <c r="AE28" i="1"/>
  <c r="AE29" i="1"/>
  <c r="AE30" i="1"/>
  <c r="AE31" i="1"/>
  <c r="AE32" i="1"/>
  <c r="AE33" i="1"/>
  <c r="AE34" i="1"/>
  <c r="AE35" i="1"/>
  <c r="AE36" i="1"/>
  <c r="AE37" i="1"/>
  <c r="AE38" i="1"/>
  <c r="AE39" i="1"/>
  <c r="AE40" i="1"/>
  <c r="AE41" i="1"/>
  <c r="AE42" i="1"/>
  <c r="AE43" i="1"/>
  <c r="AE44" i="1"/>
  <c r="AE45" i="1"/>
  <c r="AE46" i="1"/>
  <c r="AE47" i="1"/>
  <c r="AE48" i="1"/>
  <c r="AE49" i="1"/>
  <c r="AE50" i="1"/>
  <c r="AE51" i="1"/>
  <c r="AE52" i="1"/>
  <c r="AE53" i="1"/>
  <c r="AE54" i="1"/>
  <c r="AE55" i="1"/>
  <c r="AE56" i="1"/>
  <c r="AE57" i="1"/>
  <c r="AE58" i="1"/>
  <c r="AE59" i="1"/>
  <c r="AE60" i="1"/>
  <c r="AE61" i="1"/>
  <c r="AE62" i="1"/>
  <c r="AE63" i="1"/>
  <c r="AE64" i="1"/>
  <c r="AE65" i="1"/>
  <c r="AE66" i="1"/>
  <c r="AE67" i="1"/>
  <c r="AE2" i="1"/>
  <c r="AG3" i="1"/>
  <c r="AG4" i="1"/>
  <c r="AG5" i="1"/>
  <c r="AG6" i="1"/>
  <c r="AG7" i="1"/>
  <c r="AG8" i="1"/>
  <c r="AG9" i="1"/>
  <c r="AG10" i="1"/>
  <c r="AG11" i="1"/>
  <c r="AG12" i="1"/>
  <c r="AG13" i="1"/>
  <c r="AG14" i="1"/>
  <c r="AG15" i="1"/>
  <c r="AG16" i="1"/>
  <c r="AG17" i="1"/>
  <c r="AG18" i="1"/>
  <c r="AG19" i="1"/>
  <c r="AG20" i="1"/>
  <c r="AG21" i="1"/>
  <c r="AG22" i="1"/>
  <c r="AG23" i="1"/>
  <c r="AG24" i="1"/>
  <c r="AG25" i="1"/>
  <c r="AG26" i="1"/>
  <c r="AG27" i="1"/>
  <c r="AG28" i="1"/>
  <c r="AG29" i="1"/>
  <c r="AG30" i="1"/>
  <c r="AG31" i="1"/>
  <c r="AG32" i="1"/>
  <c r="AG33" i="1"/>
  <c r="AG34" i="1"/>
  <c r="AG35" i="1"/>
  <c r="AG36" i="1"/>
  <c r="AG37" i="1"/>
  <c r="AG38" i="1"/>
  <c r="AG39" i="1"/>
  <c r="AG40" i="1"/>
  <c r="AG41" i="1"/>
  <c r="AG42" i="1"/>
  <c r="AG43" i="1"/>
  <c r="AG44" i="1"/>
  <c r="AG45" i="1"/>
  <c r="AG46" i="1"/>
  <c r="AG47" i="1"/>
  <c r="AG48" i="1"/>
  <c r="AG49" i="1"/>
  <c r="AG50" i="1"/>
  <c r="AG51" i="1"/>
  <c r="AG52" i="1"/>
  <c r="AG53" i="1"/>
  <c r="AG54" i="1"/>
  <c r="AG55" i="1"/>
  <c r="AG56" i="1"/>
  <c r="AG57" i="1"/>
  <c r="AG58" i="1"/>
  <c r="AG59" i="1"/>
  <c r="AG60" i="1"/>
  <c r="AG61" i="1"/>
  <c r="AG62" i="1"/>
  <c r="AG63" i="1"/>
  <c r="AG64" i="1"/>
  <c r="AG65" i="1"/>
  <c r="AG66" i="1"/>
  <c r="AG67" i="1"/>
  <c r="AG2" i="1"/>
  <c r="A77" i="1"/>
  <c r="A76" i="1"/>
  <c r="A75" i="1"/>
  <c r="A74" i="1"/>
  <c r="A73" i="1"/>
  <c r="A72" i="1"/>
  <c r="A71" i="1"/>
</calcChain>
</file>

<file path=xl/sharedStrings.xml><?xml version="1.0" encoding="utf-8"?>
<sst xmlns="http://schemas.openxmlformats.org/spreadsheetml/2006/main" count="1297" uniqueCount="291">
  <si>
    <t>School</t>
  </si>
  <si>
    <t>Mean sGPA</t>
  </si>
  <si>
    <t>Mean cGPA</t>
  </si>
  <si>
    <t>Mean AA</t>
  </si>
  <si>
    <t>Mean PAT</t>
  </si>
  <si>
    <t>Mean TS</t>
  </si>
  <si>
    <t>High sGPA</t>
  </si>
  <si>
    <t>Low sGPA</t>
  </si>
  <si>
    <t>Low cGPA</t>
  </si>
  <si>
    <t>High cGPA</t>
  </si>
  <si>
    <t>Gchem</t>
  </si>
  <si>
    <t>BioChem</t>
  </si>
  <si>
    <t>Bio</t>
  </si>
  <si>
    <t>Ochem</t>
  </si>
  <si>
    <t>Physics</t>
  </si>
  <si>
    <t>Anatomy</t>
  </si>
  <si>
    <t>Cell Bio</t>
  </si>
  <si>
    <t>Histology</t>
  </si>
  <si>
    <t>Microbio</t>
  </si>
  <si>
    <t>Physiology</t>
  </si>
  <si>
    <t>Zoology</t>
  </si>
  <si>
    <t>English</t>
  </si>
  <si>
    <t>Math/Stats</t>
  </si>
  <si>
    <t>N</t>
  </si>
  <si>
    <t>Y</t>
  </si>
  <si>
    <t>Other Req</t>
  </si>
  <si>
    <t>Just 1 course of Anatomy/BioChem/Microbio Req'd</t>
  </si>
  <si>
    <t>Just 1 course of Anatomy/Histology/Microbio Req'd</t>
  </si>
  <si>
    <t>3D Arts/Business/Computers Rec'd</t>
  </si>
  <si>
    <t>CC &amp; Notes (Pre-Reqs)</t>
  </si>
  <si>
    <t>Shadow Hrs</t>
  </si>
  <si>
    <t>Community service &amp; LOR from community service supervisor</t>
  </si>
  <si>
    <t>Personal background, postbacc experience, LOR, research, advamced degree/scope of academic background</t>
  </si>
  <si>
    <t>Work/life experience, EC activities, dental experience, leadership, etc.</t>
  </si>
  <si>
    <t>Community service, shadowing hours, leadership, interview</t>
  </si>
  <si>
    <t>Academic, DAT, interview, LOR</t>
  </si>
  <si>
    <t>Military, leadership, employment, athletics, teaching, psychomotor skills, community service, self-directed learning</t>
  </si>
  <si>
    <t>Leadership, community service, county, dental experience</t>
  </si>
  <si>
    <t>Sincere understanding/interest in humanitarian ethos</t>
  </si>
  <si>
    <t>Pre-dental club, leadership, community service</t>
  </si>
  <si>
    <t>Shadow 3 GP, community service, campus involvement, communication skills, manual dexterity</t>
  </si>
  <si>
    <t>Personal essay, LOR, diversity, community service, leadership, academics</t>
  </si>
  <si>
    <t>Non-cognitive factors</t>
  </si>
  <si>
    <t>Shadow 3 GP</t>
  </si>
  <si>
    <t>Community service, volunteering, service-oriented employment</t>
  </si>
  <si>
    <t>Academics, DAT, personal statement, LOR, EC activities, leadership, community service, interview, etc.</t>
  </si>
  <si>
    <t>Community service, dental exposure</t>
  </si>
  <si>
    <t xml:space="preserve">Academics, LOR, personal statement, dental exposure, </t>
  </si>
  <si>
    <t>Academics, LOR, EC activities, volunteering, employment, research, personal statement, leadership</t>
  </si>
  <si>
    <t>DAT, GPA, noncognitive factors, volunteering, employment, leadership, research, EC activities</t>
  </si>
  <si>
    <t>5 office settings, community service, personal character, critical thinking, interpersonal communication skills, time management</t>
  </si>
  <si>
    <t>Dental exposure, EC activities, community service, LOR</t>
  </si>
  <si>
    <t>Community service, volunteering, EC activities</t>
  </si>
  <si>
    <t>Academics, DAT, LOR, dental exposure, communication skills, life experiences, research, leadership, military, interview</t>
  </si>
  <si>
    <t>Leadership, community service</t>
  </si>
  <si>
    <t>Academics, psychomotor skills, service commitment, self-directed learner, dental exposure</t>
  </si>
  <si>
    <t>Academics, DAT, personal essay, LOR</t>
  </si>
  <si>
    <t>Non-academics, teaching, volunteering, research, leadership, military, athletics, employment, etc.</t>
  </si>
  <si>
    <t>Community service, employment, research, EC activities, leadership. Dental exposure</t>
  </si>
  <si>
    <t>Leadership, service, non-academic interests, life experiences</t>
  </si>
  <si>
    <t>Extra science credits, research, community service</t>
  </si>
  <si>
    <t>Dental exposure, leadership, community service, LOR, personal statement</t>
  </si>
  <si>
    <t>Noncognitive factors, volunteering, community service</t>
  </si>
  <si>
    <t>Academics, community service, research, leadership, interpersonal skills, commucation skills, dental exposure</t>
  </si>
  <si>
    <t>Academics, leadership, service, communication, interpersonal skills, dental exposure, goals, potential for service underrepresented/underserved populations, integrity</t>
  </si>
  <si>
    <t>Personal statement, community service, volunteering, leadership, research</t>
  </si>
  <si>
    <t>Academics, DAT, shadowing, life , volunteering, communication abilities, manual dexterity, LOR, personal statement</t>
  </si>
  <si>
    <t>No</t>
  </si>
  <si>
    <t>Yes - CC max 64 credits</t>
  </si>
  <si>
    <t>Yes - Must be accepted by university</t>
  </si>
  <si>
    <t>Yes</t>
  </si>
  <si>
    <t>Yes - CC max 60 credits</t>
  </si>
  <si>
    <t>Yes - University Rec'd</t>
  </si>
  <si>
    <t>Yes - CC max 30%</t>
  </si>
  <si>
    <t>Yes - CC max 6 credits</t>
  </si>
  <si>
    <t>Yes - 1 class/subject</t>
  </si>
  <si>
    <t>Yes - CC max 65 credits</t>
  </si>
  <si>
    <t>(AL 01) University of Alabama at Birmingham</t>
  </si>
  <si>
    <t>(AZ 01) A.T. Still University of Arizona</t>
  </si>
  <si>
    <t>(AZ 02) Midwestern University (AZ)</t>
  </si>
  <si>
    <t>YOUR STATS</t>
  </si>
  <si>
    <t>(CA 01) Herman Ostrow School of Dentistry</t>
  </si>
  <si>
    <t>(CA 02) Loma Linda University</t>
  </si>
  <si>
    <t>(CA 04) University of California, San Francisco</t>
  </si>
  <si>
    <t>(CA 05) University of the Pacific</t>
  </si>
  <si>
    <t>(CA 05) Western University</t>
  </si>
  <si>
    <t>(CO 01) University of Colorado</t>
  </si>
  <si>
    <t>(CT 01) University of Connecticut</t>
  </si>
  <si>
    <t>(FL 01) Lake Erie College of Osteopathic Medicine</t>
  </si>
  <si>
    <t>(FL 02) Nova Southeastern University</t>
  </si>
  <si>
    <t>(FL 03) University of Florida</t>
  </si>
  <si>
    <t>(GA 01) Augusta University</t>
  </si>
  <si>
    <t>(IL 01) Midwestern University</t>
  </si>
  <si>
    <t>(IL 02) Southern Illinois University</t>
  </si>
  <si>
    <t>(IL 03) University of Illinois at Chicago</t>
  </si>
  <si>
    <t>(IN 01) Indiana University</t>
  </si>
  <si>
    <t>(IA 01) The University of Iowa</t>
  </si>
  <si>
    <t>(KY 01) University of Kentucky</t>
  </si>
  <si>
    <t>(KY 02) University of Louisville</t>
  </si>
  <si>
    <t>(LA 01) Louisiana State University (New Orleans)</t>
  </si>
  <si>
    <t>(ME 01) University of New England</t>
  </si>
  <si>
    <t>(MD 01) University of Maryland</t>
  </si>
  <si>
    <t>(MA 01) Boston University</t>
  </si>
  <si>
    <t>(MA 02) Harvard University</t>
  </si>
  <si>
    <t>(MA 03) Tufts University</t>
  </si>
  <si>
    <t>(MI 01) University of Detroit Mercy</t>
  </si>
  <si>
    <t>(MI 02) University of Michigan</t>
  </si>
  <si>
    <t>(MN 01) University of Minnesota</t>
  </si>
  <si>
    <t>(MS 01) University of Mississippi</t>
  </si>
  <si>
    <t>(MO 01) A.T. Still University</t>
  </si>
  <si>
    <t>(MO 02) University of Missouri - Kansas City</t>
  </si>
  <si>
    <t>(NE 01) Creighton University</t>
  </si>
  <si>
    <t>(NE 02) University of Nebraska</t>
  </si>
  <si>
    <t>(NV 01) University of Nevada, Las Vegas</t>
  </si>
  <si>
    <t>(NJ 01) Rutgers</t>
  </si>
  <si>
    <t>(NY 01) Columbia University</t>
  </si>
  <si>
    <t>(NY 02) New York University</t>
  </si>
  <si>
    <t>(NY 03) Stony Brook University</t>
  </si>
  <si>
    <t>(NY 05) University of Buffalo</t>
  </si>
  <si>
    <t>(NC 01) East Carolina University</t>
  </si>
  <si>
    <t>(NC 02) University of North Carolina at Chapel Hill</t>
  </si>
  <si>
    <t>(OH 01) Case Western Reserve University</t>
  </si>
  <si>
    <t>(OH 02) The Ohio State University</t>
  </si>
  <si>
    <t>(OK 01) University of Oklahoma</t>
  </si>
  <si>
    <t>(OR 01) Oregon Health &amp; Science University</t>
  </si>
  <si>
    <t>(PA 01) The Maurice H. Kornberg</t>
  </si>
  <si>
    <t>(PA 02) University of Pennsylvania</t>
  </si>
  <si>
    <t>(PA 03) University of Pittsburgh</t>
  </si>
  <si>
    <t>(PR 01) University of Puerto Rico</t>
  </si>
  <si>
    <t>(SC 01) Medical University of South Carolina</t>
  </si>
  <si>
    <t>(TN 01) Meharry Medical College</t>
  </si>
  <si>
    <t>(TN 02) University of Tennessee</t>
  </si>
  <si>
    <t>(TX 01) Texas A&amp;M University</t>
  </si>
  <si>
    <t>(TX 02) University of Texas (San Antonio)</t>
  </si>
  <si>
    <t>(TX 03) University of Texas (Houston)</t>
  </si>
  <si>
    <t>(UT 01) Roseman University</t>
  </si>
  <si>
    <t>(UT 02) University of Utah</t>
  </si>
  <si>
    <t>(VA 01) Virginia Commonwealth University</t>
  </si>
  <si>
    <t>(WA 01) University of Washington</t>
  </si>
  <si>
    <t>(WV 01) West Virginia University</t>
  </si>
  <si>
    <t>(WI 01) Marquette University</t>
  </si>
  <si>
    <t>(NY 04) Touro - New York Medical College</t>
  </si>
  <si>
    <t>Trend of performance, rigor of university coursework &amp; quality of undergraduate institution</t>
  </si>
  <si>
    <t>(CA 03) University of California, Los Angeles</t>
  </si>
  <si>
    <t>Admission Factors</t>
  </si>
  <si>
    <t>IS Enrolled</t>
  </si>
  <si>
    <t>OOS Enrolled</t>
  </si>
  <si>
    <t>(DC 01) Howard University</t>
  </si>
  <si>
    <t>IS Applicants</t>
  </si>
  <si>
    <t>-</t>
  </si>
  <si>
    <t>30cr/45qr non-science req'd</t>
  </si>
  <si>
    <t>100 hrs recommended</t>
  </si>
  <si>
    <t>Psychology req'd</t>
  </si>
  <si>
    <t>Psychology, Human SS electives, 42cr/63qr additional elective req'd</t>
  </si>
  <si>
    <t>Additional upper sci rec'd</t>
  </si>
  <si>
    <t>Additional BCP req'd</t>
  </si>
  <si>
    <t>8cr/12qr calclus req'd</t>
  </si>
  <si>
    <t>English 1 &amp; 2 req'd</t>
  </si>
  <si>
    <t>Calc 1 and/or Calc 2/Statistics</t>
  </si>
  <si>
    <t>16cr/24qr additional BCP req'd</t>
  </si>
  <si>
    <t>6cr/9qr Social sciences, 12cr/18qr Spanish req'd</t>
  </si>
  <si>
    <t>Calc/Statistics req'd</t>
  </si>
  <si>
    <t>Statistics req'd</t>
  </si>
  <si>
    <t>OS Applicants</t>
  </si>
  <si>
    <t>% of IS Applicants Accepted</t>
  </si>
  <si>
    <t>% of OS Applicants Accepted</t>
  </si>
  <si>
    <t>$ Nonresident Total</t>
  </si>
  <si>
    <t>$ Resident Total</t>
  </si>
  <si>
    <t>sGPA</t>
  </si>
  <si>
    <t>Only includes sGPA of enrolled students. NOT applicants.</t>
  </si>
  <si>
    <t>cGPA</t>
  </si>
  <si>
    <t>Only includes cGPA of enrolled students. NOT applicants.</t>
  </si>
  <si>
    <t>Mean AA/PAT/TS</t>
  </si>
  <si>
    <t>Only includes enrolled students. NOT applicants.</t>
  </si>
  <si>
    <t>Green</t>
  </si>
  <si>
    <t>Indicates easier to attain. E.g. Organizing by sGPA, you will see lower sGPA in green.</t>
  </si>
  <si>
    <t>Red</t>
  </si>
  <si>
    <t>Indicates harder to attain. E.g. Organizing by cGPA, you will see higher cGPA in red.</t>
  </si>
  <si>
    <t>Indicates that the course is not required (easier to attain = green)</t>
  </si>
  <si>
    <t>Indicates that the course is required (harder to attain = red)</t>
  </si>
  <si>
    <t>Indicates additional requirements that are not your common pre-reqs such as Psychology.</t>
  </si>
  <si>
    <t>CC &amp; Notes</t>
  </si>
  <si>
    <t>Indicates if the university accepts commnity college credits for pre-reqs and/or if there is a limit</t>
  </si>
  <si>
    <t>Indicates hours recommended or required by the school</t>
  </si>
  <si>
    <t>Indicates the cost for resident over the entire 4 (or 3) years including additional fees such as lab, living, etc.</t>
  </si>
  <si>
    <t>Indicates the cost for nonresident over the entire 4 (or 3) years including additional fees such as lab, living, etc.</t>
  </si>
  <si>
    <t>1. Organize by selecting from the dropdown menu at the top of each column</t>
  </si>
  <si>
    <t>2. If you want to isolate schools with specific requirements:</t>
  </si>
  <si>
    <t>2.a. Select the rows with the schools you want to isolate</t>
  </si>
  <si>
    <t>2.b. Open a new sheet at the bottom and paste your data onto that sheet</t>
  </si>
  <si>
    <t>2.c. Highlight all the data in that sheet and under 'Datal, select 'Filter' - this creates dropdown menu</t>
  </si>
  <si>
    <t>Indicates the lowest sGPA of enrolled student. Low and High sGPa &amp; cGPA are 5th to 95th percentile.</t>
  </si>
  <si>
    <t>Indicates the lowest sGPA of enrolled student. Low and High sGPa &amp; cGPA are 5th to 95th percentile. Low and High sGPA &amp; cGPA are the 5th and 95th percentile.</t>
  </si>
  <si>
    <r>
      <rPr>
        <b/>
        <sz val="11"/>
        <color theme="1"/>
        <rFont val="Calibri"/>
        <family val="2"/>
        <scheme val="minor"/>
      </rPr>
      <t>N</t>
    </r>
    <r>
      <rPr>
        <sz val="11"/>
        <color theme="1"/>
        <rFont val="Calibri"/>
        <family val="2"/>
        <scheme val="minor"/>
      </rPr>
      <t xml:space="preserve"> under pre-reqs</t>
    </r>
  </si>
  <si>
    <r>
      <rPr>
        <b/>
        <sz val="11"/>
        <color theme="1"/>
        <rFont val="Calibri"/>
        <family val="2"/>
        <scheme val="minor"/>
      </rPr>
      <t>Y</t>
    </r>
    <r>
      <rPr>
        <sz val="11"/>
        <color theme="1"/>
        <rFont val="Calibri"/>
        <family val="2"/>
        <scheme val="minor"/>
      </rPr>
      <t xml:space="preserve"> under pre-reqs</t>
    </r>
  </si>
  <si>
    <t>Shadowing and community service will be evaluated with the pandemic effects considered.</t>
  </si>
  <si>
    <t>Interview</t>
  </si>
  <si>
    <t>Zoom</t>
  </si>
  <si>
    <t>Academics, leadership, motivation for dentistry, references, DAT, EC activities, CASPer community service</t>
  </si>
  <si>
    <t>CC for non science 30 credits</t>
  </si>
  <si>
    <t>Unknown</t>
  </si>
  <si>
    <t>Likely Zoom</t>
  </si>
  <si>
    <t>In person planned</t>
  </si>
  <si>
    <t xml:space="preserve">Yes - CC </t>
  </si>
  <si>
    <t>Anatomy, Physiology, Cell Biology, and Microbiology Strongly Recommended</t>
  </si>
  <si>
    <t>Online</t>
  </si>
  <si>
    <t>REQ SECONDARY, ON WEBSITE</t>
  </si>
  <si>
    <t>Secondary on Website</t>
  </si>
  <si>
    <t>Psychology &amp; sociology rec'd</t>
  </si>
  <si>
    <t>3 cr upper div bio class</t>
  </si>
  <si>
    <t>Yes - CC max 60 credits, AP not preferred</t>
  </si>
  <si>
    <t>Start as virtual</t>
  </si>
  <si>
    <t>Yes - CC max 60 credits, no AP</t>
  </si>
  <si>
    <t>Expected virtual</t>
  </si>
  <si>
    <t>Yes - CC max 64 credits. AP only English</t>
  </si>
  <si>
    <t>Yes - max 3cr/4qr hrs towards pre-reqs. Max CC- 70 semester or 105qr units</t>
  </si>
  <si>
    <t>Recommends 100 in person hrs of shadowing</t>
  </si>
  <si>
    <t>Virtual</t>
  </si>
  <si>
    <t>Virtual Possible</t>
  </si>
  <si>
    <t>Holistic</t>
  </si>
  <si>
    <t>Yes - Must be accepted by university. AP assessed case by case</t>
  </si>
  <si>
    <t>Conversational Spanish Recommended</t>
  </si>
  <si>
    <t>Yes, AP for only English</t>
  </si>
  <si>
    <t>100+ shadowing recom'd</t>
  </si>
  <si>
    <t>Extracurricular community service</t>
  </si>
  <si>
    <t>Yes - CC max 48 credits. AP not accepted</t>
  </si>
  <si>
    <t>Yes. Art recom'd</t>
  </si>
  <si>
    <t>Yes. AP not accepted for prereqs</t>
  </si>
  <si>
    <t>Sociology rec'd</t>
  </si>
  <si>
    <t>Yes - Must be accepted by university CC max 60cr</t>
  </si>
  <si>
    <t>Emotional intelligence, social awareness, volunteering, critical thinking, ethical reasoning, community service</t>
  </si>
  <si>
    <t>20cr/30qr in biological sci req'd. 12/22.5 in Chemistry, and 8/12 in Physics</t>
  </si>
  <si>
    <t>Yes CC max 60cr. AP and CC not accepted for pre reqs</t>
  </si>
  <si>
    <t>Calc I and II req'd, or Calc and Stats</t>
  </si>
  <si>
    <t>College algebra and trigonometry or higher level. Statistics or biostatics, general business or scientific statistics, in addition to one-year mathematics requirement</t>
  </si>
  <si>
    <t>Art is rec'd</t>
  </si>
  <si>
    <t>Leadership/ community involvement</t>
  </si>
  <si>
    <t>Both</t>
  </si>
  <si>
    <t>Yes - Must be accepted by university. Bio AP not allowedm must take upper level</t>
  </si>
  <si>
    <t>breadth of unique experiences (general practice, specialty, hospital, community clinic) over multiple hours in one setting.</t>
  </si>
  <si>
    <t>Strength of schedule, term
course load, GPA for last 60 credits and history of course withdrawals</t>
  </si>
  <si>
    <t>Number of schools attended and credit hours per semester.The applicant should demonstrate substantial exposure to the dental
profession</t>
  </si>
  <si>
    <t>Acceptable courses include: speech, lierature, humanities courses, freshman writing seminars, technical/business writing, and other writing intensive courses used to meet your school's writing requirement.  Courses may be taken outside of the English department.</t>
  </si>
  <si>
    <t>Community outreach experiences</t>
  </si>
  <si>
    <t>Yes - Must be accepted by university Max CC- 60 cr</t>
  </si>
  <si>
    <t>Holistic file review. 50 hrs must be with GP
Virtual shadowing and other circumstances will be evaluated on a case-by-case basis</t>
  </si>
  <si>
    <t>Yes - CC max 64 credits. AP for english only</t>
  </si>
  <si>
    <t>Resident Total Average</t>
  </si>
  <si>
    <t>OOS Total Average</t>
  </si>
  <si>
    <t>Schools</t>
  </si>
  <si>
    <t>LSU</t>
  </si>
  <si>
    <t>OHSU</t>
  </si>
  <si>
    <t>UTHSC</t>
  </si>
  <si>
    <t>MICH</t>
  </si>
  <si>
    <t>COL</t>
  </si>
  <si>
    <t>UTAH</t>
  </si>
  <si>
    <t>WASH</t>
  </si>
  <si>
    <t>GDSM</t>
  </si>
  <si>
    <t>CASE</t>
  </si>
  <si>
    <t>MQT</t>
  </si>
  <si>
    <t>MWU</t>
  </si>
  <si>
    <t>CRE</t>
  </si>
  <si>
    <t>MIN</t>
  </si>
  <si>
    <t>Primary</t>
  </si>
  <si>
    <t>Submitted</t>
  </si>
  <si>
    <t>Primary $</t>
  </si>
  <si>
    <t>Secondary</t>
  </si>
  <si>
    <t>Ca$per</t>
  </si>
  <si>
    <t>Photo</t>
  </si>
  <si>
    <t>None</t>
  </si>
  <si>
    <t>At interview</t>
  </si>
  <si>
    <t>Completion Email</t>
  </si>
  <si>
    <t>Completed</t>
  </si>
  <si>
    <t>Interview Date</t>
  </si>
  <si>
    <t>Interview Given</t>
  </si>
  <si>
    <t>COA IS</t>
  </si>
  <si>
    <t>COA OOS</t>
  </si>
  <si>
    <t>AADSAS</t>
  </si>
  <si>
    <t>Primary Fees</t>
  </si>
  <si>
    <t>Flights</t>
  </si>
  <si>
    <t>Hotels</t>
  </si>
  <si>
    <t>Ubers</t>
  </si>
  <si>
    <t>Food</t>
  </si>
  <si>
    <t>Total</t>
  </si>
  <si>
    <t>Source</t>
  </si>
  <si>
    <t>Cost ($)</t>
  </si>
  <si>
    <t xml:space="preserve">APPLICATIONS SENT 2021 </t>
  </si>
  <si>
    <t>First Deposit</t>
  </si>
  <si>
    <t>Second Deposit</t>
  </si>
  <si>
    <t>Third Deposit</t>
  </si>
  <si>
    <t>COA Scholar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</si>
</sst>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#,##0_);[Red]\(&quot;$&quot;#,##0\)"/>
    <numFmt numFmtId="44" formatCode="_(&quot;$&quot;* #,##0.00_);_(&quot;$&quot;* \(#,##0.00\);_(&quot;$&quot;* &quot;-&quot;??_);_(@_)"/>
    <numFmt numFmtId="164" formatCode="0.0"/>
    <numFmt numFmtId="165" formatCode="&quot;$&quot;#,##0.00"/>
  </numFmts>
  <fonts count="12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333333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2DB3E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8D8B5"/>
        <bgColor indexed="64"/>
      </patternFill>
    </fill>
    <fill>
      <patternFill patternType="solid">
        <fgColor rgb="FFFF7D7D"/>
        <bgColor indexed="64"/>
      </patternFill>
    </fill>
    <fill>
      <patternFill patternType="solid">
        <fgColor theme="9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theme="1"/>
      </bottom>
      <diagonal/>
    </border>
    <border>
      <left/>
      <right style="medium">
        <color indexed="64"/>
      </right>
      <top style="medium">
        <color indexed="64"/>
      </top>
      <bottom style="thin">
        <color theme="1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3" fillId="0" borderId="0" xfId="0" applyFont="1"/>
    <xf numFmtId="0" fontId="4" fillId="2" borderId="0" xfId="0" applyFont="1" applyFill="1"/>
    <xf numFmtId="2" fontId="5" fillId="0" borderId="0" xfId="0" applyNumberFormat="1" applyFont="1" applyAlignment="1">
      <alignment horizontal="center"/>
    </xf>
    <xf numFmtId="164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1" fontId="5" fillId="0" borderId="0" xfId="0" applyNumberFormat="1" applyFont="1" applyAlignment="1">
      <alignment horizontal="center" vertical="center"/>
    </xf>
    <xf numFmtId="0" fontId="5" fillId="0" borderId="0" xfId="0" applyFont="1"/>
    <xf numFmtId="6" fontId="5" fillId="0" borderId="0" xfId="0" applyNumberFormat="1" applyFont="1" applyAlignment="1">
      <alignment horizontal="center"/>
    </xf>
    <xf numFmtId="0" fontId="4" fillId="3" borderId="0" xfId="0" applyFont="1" applyFill="1"/>
    <xf numFmtId="0" fontId="4" fillId="0" borderId="0" xfId="0" applyFont="1"/>
    <xf numFmtId="2" fontId="5" fillId="0" borderId="0" xfId="0" applyNumberFormat="1" applyFont="1"/>
    <xf numFmtId="0" fontId="5" fillId="0" borderId="1" xfId="0" applyFont="1" applyBorder="1"/>
    <xf numFmtId="0" fontId="5" fillId="0" borderId="2" xfId="0" applyFont="1" applyBorder="1"/>
    <xf numFmtId="164" fontId="5" fillId="0" borderId="0" xfId="0" applyNumberFormat="1" applyFont="1"/>
    <xf numFmtId="2" fontId="4" fillId="0" borderId="0" xfId="0" applyNumberFormat="1" applyFon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wrapText="1"/>
    </xf>
    <xf numFmtId="6" fontId="5" fillId="0" borderId="0" xfId="0" applyNumberFormat="1" applyFont="1"/>
    <xf numFmtId="6" fontId="0" fillId="6" borderId="0" xfId="0" applyNumberFormat="1" applyFill="1"/>
    <xf numFmtId="16" fontId="0" fillId="6" borderId="0" xfId="0" applyNumberFormat="1" applyFill="1"/>
    <xf numFmtId="0" fontId="6" fillId="0" borderId="3" xfId="0" applyFont="1" applyBorder="1"/>
    <xf numFmtId="0" fontId="6" fillId="0" borderId="4" xfId="0" applyFont="1" applyBorder="1"/>
    <xf numFmtId="0" fontId="6" fillId="0" borderId="5" xfId="0" applyFont="1" applyBorder="1"/>
    <xf numFmtId="0" fontId="7" fillId="0" borderId="0" xfId="0" applyFont="1" applyAlignment="1">
      <alignment horizontal="left" vertical="top"/>
    </xf>
    <xf numFmtId="44" fontId="0" fillId="0" borderId="0" xfId="0" applyNumberFormat="1"/>
    <xf numFmtId="0" fontId="0" fillId="6" borderId="0" xfId="0" applyFill="1"/>
    <xf numFmtId="0" fontId="8" fillId="0" borderId="0" xfId="0" applyFont="1"/>
    <xf numFmtId="0" fontId="9" fillId="0" borderId="0" xfId="0" applyFont="1"/>
    <xf numFmtId="165" fontId="9" fillId="0" borderId="0" xfId="0" applyNumberFormat="1" applyFont="1"/>
    <xf numFmtId="6" fontId="0" fillId="0" borderId="0" xfId="0" applyNumberFormat="1"/>
    <xf numFmtId="0" fontId="10" fillId="0" borderId="10" xfId="0" applyFont="1" applyBorder="1"/>
    <xf numFmtId="0" fontId="10" fillId="0" borderId="11" xfId="0" applyFont="1" applyBorder="1"/>
    <xf numFmtId="0" fontId="10" fillId="0" borderId="6" xfId="0" applyFont="1" applyBorder="1"/>
    <xf numFmtId="165" fontId="10" fillId="0" borderId="7" xfId="0" applyNumberFormat="1" applyFont="1" applyBorder="1"/>
    <xf numFmtId="0" fontId="10" fillId="0" borderId="8" xfId="0" applyFont="1" applyBorder="1"/>
    <xf numFmtId="165" fontId="10" fillId="0" borderId="9" xfId="0" applyNumberFormat="1" applyFont="1" applyBorder="1"/>
    <xf numFmtId="0" fontId="11" fillId="0" borderId="0" xfId="0" applyFont="1"/>
    <xf numFmtId="2" fontId="5" fillId="4" borderId="0" xfId="0" applyNumberFormat="1" applyFont="1" applyFill="1"/>
    <xf numFmtId="0" fontId="5" fillId="0" borderId="0" xfId="0" applyFont="1"/>
    <xf numFmtId="2" fontId="5" fillId="5" borderId="0" xfId="0" applyNumberFormat="1" applyFont="1" applyFill="1"/>
  </cellXfs>
  <cellStyles count="1">
    <cellStyle name="Normal" xfId="0" builtinId="0"/>
  </cellStyles>
  <dxfs count="3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numFmt numFmtId="34" formatCode="_(&quot;$&quot;* #,##0.00_);_(&quot;$&quot;* \(#,##0.00\);_(&quot;$&quot;* &quot;-&quot;??_);_(@_)"/>
    </dxf>
    <dxf>
      <numFmt numFmtId="34" formatCode="_(&quot;$&quot;* #,##0.00_);_(&quot;$&quot;* \(#,##0.00\);_(&quot;$&quot;* &quot;-&quot;??_);_(@_)"/>
    </dxf>
    <dxf>
      <numFmt numFmtId="34" formatCode="_(&quot;$&quot;* #,##0.00_);_(&quot;$&quot;* \(#,##0.00\);_(&quot;$&quot;* &quot;-&quot;??_);_(@_)"/>
    </dxf>
    <dxf>
      <numFmt numFmtId="21" formatCode="d\-mmm"/>
    </dxf>
    <dxf>
      <numFmt numFmtId="21" formatCode="d\-mmm"/>
    </dxf>
    <dxf>
      <numFmt numFmtId="0" formatCode="General"/>
    </dxf>
    <dxf>
      <numFmt numFmtId="0" formatCode="General"/>
      <fill>
        <patternFill patternType="solid">
          <fgColor indexed="64"/>
          <bgColor theme="9" tint="0.39997558519241921"/>
        </patternFill>
      </fill>
    </dxf>
    <dxf>
      <numFmt numFmtId="0" formatCode="General"/>
    </dxf>
    <dxf>
      <numFmt numFmtId="0" formatCode="General"/>
    </dxf>
    <dxf>
      <numFmt numFmtId="0" formatCode="General"/>
      <fill>
        <patternFill patternType="solid">
          <fgColor indexed="64"/>
          <bgColor theme="9" tint="0.39997558519241921"/>
        </patternFill>
      </fill>
    </dxf>
    <dxf>
      <numFmt numFmtId="10" formatCode="&quot;$&quot;#,##0_);[Red]\(&quot;$&quot;#,##0\)"/>
      <fill>
        <patternFill patternType="solid">
          <fgColor indexed="64"/>
          <bgColor theme="9" tint="0.39997558519241921"/>
        </patternFill>
      </fill>
    </dxf>
    <dxf>
      <numFmt numFmtId="0" formatCode="General"/>
      <fill>
        <patternFill patternType="solid">
          <fgColor indexed="64"/>
          <bgColor theme="9" tint="0.39997558519241921"/>
        </patternFill>
      </fill>
    </dxf>
    <dxf>
      <numFmt numFmtId="0" formatCode="General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</dxfs>
  <tableStyles count="0" defaultTableStyle="TableStyleMedium2" defaultPivotStyle="PivotStyleLight16"/>
  <colors>
    <mruColors>
      <color rgb="FF98D8B5"/>
      <color rgb="FFFF7D7D"/>
      <color rgb="FF2DB3E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A316525-0E21-264F-8305-5C4277787074}" name="Table1" displayName="Table1" ref="B5:Q18" totalsRowShown="0" headerRowDxfId="31" headerRowBorderDxfId="30">
  <autoFilter ref="B5:Q18" xr:uid="{FA316525-0E21-264F-8305-5C4277787074}"/>
  <sortState xmlns:xlrd2="http://schemas.microsoft.com/office/spreadsheetml/2017/richdata2" ref="B6:Q18">
    <sortCondition ref="N5:N18"/>
  </sortState>
  <tableColumns count="16">
    <tableColumn id="1" xr3:uid="{CF0348B5-DC16-0441-9A90-983D82BE104C}" name="Schools" dataDxfId="29"/>
    <tableColumn id="2" xr3:uid="{C7CBF60E-7644-5649-B9F8-FF478C7245F7}" name="Primary" dataDxfId="28"/>
    <tableColumn id="3" xr3:uid="{D1EE0941-B486-D94D-8B75-882A6DBD1605}" name="Primary $" dataDxfId="27"/>
    <tableColumn id="4" xr3:uid="{609947CD-014A-A049-AA46-7AD1ED1212C4}" name="Secondary" dataDxfId="26"/>
    <tableColumn id="5" xr3:uid="{C7C5AA94-4D7B-1241-917F-AFBD6D7132D7}" name="Ca$per" dataDxfId="25"/>
    <tableColumn id="6" xr3:uid="{4D8A890C-54B0-F34D-A229-E0EFEBF2747E}" name="Photo" dataDxfId="24"/>
    <tableColumn id="7" xr3:uid="{DA423BB2-2159-1D47-A79F-BFC81B9286D6}" name="Completion Email" dataDxfId="23"/>
    <tableColumn id="8" xr3:uid="{8CC73C38-C819-DA44-864B-863BC0107641}" name="Interview" dataDxfId="22"/>
    <tableColumn id="9" xr3:uid="{E7C9238B-DDA9-D84A-B40E-6CD7D385CEB9}" name="Interview Given" dataDxfId="21"/>
    <tableColumn id="10" xr3:uid="{478D8B61-4C90-C046-B84E-922F92A643DC}" name="Interview Date" dataDxfId="20"/>
    <tableColumn id="11" xr3:uid="{92E9EA71-6124-9747-B82F-720097E9CF3E}" name="COA IS" dataDxfId="19"/>
    <tableColumn id="12" xr3:uid="{80F677D6-64D2-1E45-BBA9-AC3B59C315C1}" name="COA OOS" dataDxfId="18"/>
    <tableColumn id="16" xr3:uid="{8D1CBDCC-F6A8-3E4D-B189-B1FB27C7ECD5}" name="COA Scholar" dataDxfId="17"/>
    <tableColumn id="13" xr3:uid="{0B4C09A2-409C-E843-B2BD-EE32F281C5F0}" name="First Deposit"/>
    <tableColumn id="14" xr3:uid="{5865509B-D054-2143-80AD-8F32CAE6DADF}" name="Second Deposit"/>
    <tableColumn id="15" xr3:uid="{4E2B29FC-71FA-124C-A4BA-605E964A3D9B}" name="Third Deposi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160"/>
  <sheetViews>
    <sheetView tabSelected="1" workbookViewId="0">
      <pane xSplit="1" ySplit="1" topLeftCell="B46" activePane="bottomRight" state="frozen"/>
      <selection pane="topRight" activeCell="B1" sqref="B1"/>
      <selection pane="bottomLeft" activeCell="A2" sqref="A2"/>
      <selection pane="bottomRight" activeCell="C73" sqref="C73"/>
    </sheetView>
  </sheetViews>
  <sheetFormatPr baseColWidth="10" defaultColWidth="8.83203125" defaultRowHeight="15" x14ac:dyDescent="0.2"/>
  <cols>
    <col min="1" max="1" width="37.1640625" style="9" bestFit="1" customWidth="1"/>
    <col min="2" max="3" width="11.6640625" style="9" bestFit="1" customWidth="1"/>
    <col min="4" max="4" width="10.5" style="9" bestFit="1" customWidth="1"/>
    <col min="5" max="5" width="10.6640625" style="9" bestFit="1" customWidth="1"/>
    <col min="6" max="6" width="10.5" style="9" bestFit="1" customWidth="1"/>
    <col min="7" max="7" width="10.6640625" style="9" bestFit="1" customWidth="1"/>
    <col min="8" max="8" width="10" style="9" bestFit="1" customWidth="1"/>
    <col min="9" max="9" width="10.6640625" style="9" bestFit="1" customWidth="1"/>
    <col min="10" max="10" width="9.5" style="9" bestFit="1" customWidth="1"/>
    <col min="11" max="11" width="9.83203125" style="9" bestFit="1" customWidth="1"/>
    <col min="12" max="12" width="5.83203125" style="9" bestFit="1" customWidth="1"/>
    <col min="13" max="15" width="8.5" style="9" bestFit="1" customWidth="1"/>
    <col min="16" max="16" width="8.33203125" style="9" bestFit="1" customWidth="1"/>
    <col min="17" max="17" width="11.6640625" style="9" bestFit="1" customWidth="1"/>
    <col min="18" max="18" width="10" style="9" bestFit="1" customWidth="1"/>
    <col min="19" max="19" width="8.83203125" style="9" bestFit="1" customWidth="1"/>
    <col min="20" max="20" width="10" style="9" bestFit="1" customWidth="1"/>
    <col min="21" max="21" width="9.83203125" style="9" bestFit="1" customWidth="1"/>
    <col min="22" max="22" width="11" style="9" bestFit="1" customWidth="1"/>
    <col min="23" max="23" width="9" style="9" bestFit="1" customWidth="1"/>
    <col min="24" max="24" width="10.6640625" style="9" customWidth="1"/>
    <col min="25" max="25" width="18.1640625" style="9" customWidth="1"/>
    <col min="26" max="26" width="11.1640625" style="9" customWidth="1"/>
    <col min="27" max="27" width="15.5" style="9" customWidth="1"/>
    <col min="28" max="28" width="10.1640625" style="9" customWidth="1"/>
    <col min="29" max="29" width="11.83203125" style="9" customWidth="1"/>
    <col min="30" max="30" width="11.83203125" style="14" customWidth="1"/>
    <col min="31" max="31" width="21.83203125" style="15" customWidth="1"/>
    <col min="32" max="32" width="12.1640625" style="9" customWidth="1"/>
    <col min="33" max="33" width="22.33203125" style="9" customWidth="1"/>
    <col min="34" max="34" width="14" style="9" customWidth="1"/>
    <col min="35" max="35" width="16.1640625" style="9" customWidth="1"/>
    <col min="36" max="36" width="14.6640625" style="9" bestFit="1" customWidth="1"/>
    <col min="37" max="16384" width="8.83203125" style="9"/>
  </cols>
  <sheetData>
    <row r="1" spans="1:36" s="2" customFormat="1" ht="12" x14ac:dyDescent="0.15">
      <c r="A1" s="2" t="s">
        <v>0</v>
      </c>
      <c r="B1" s="2" t="s">
        <v>1</v>
      </c>
      <c r="C1" s="2" t="s">
        <v>2</v>
      </c>
      <c r="D1" s="2" t="s">
        <v>7</v>
      </c>
      <c r="E1" s="2" t="s">
        <v>6</v>
      </c>
      <c r="F1" s="2" t="s">
        <v>8</v>
      </c>
      <c r="G1" s="2" t="s">
        <v>9</v>
      </c>
      <c r="H1" s="2" t="s">
        <v>3</v>
      </c>
      <c r="I1" s="2" t="s">
        <v>4</v>
      </c>
      <c r="J1" s="2" t="s">
        <v>5</v>
      </c>
      <c r="K1" s="2" t="s">
        <v>11</v>
      </c>
      <c r="L1" s="2" t="s">
        <v>12</v>
      </c>
      <c r="M1" s="2" t="s">
        <v>10</v>
      </c>
      <c r="N1" s="2" t="s">
        <v>13</v>
      </c>
      <c r="O1" s="2" t="s">
        <v>14</v>
      </c>
      <c r="P1" s="2" t="s">
        <v>21</v>
      </c>
      <c r="Q1" s="2" t="s">
        <v>22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25</v>
      </c>
      <c r="Y1" s="2" t="s">
        <v>29</v>
      </c>
      <c r="Z1" s="2" t="s">
        <v>30</v>
      </c>
      <c r="AA1" s="2" t="s">
        <v>144</v>
      </c>
      <c r="AB1" s="2" t="s">
        <v>145</v>
      </c>
      <c r="AC1" s="2" t="s">
        <v>146</v>
      </c>
      <c r="AD1" s="2" t="s">
        <v>148</v>
      </c>
      <c r="AE1" s="2" t="s">
        <v>164</v>
      </c>
      <c r="AF1" s="2" t="s">
        <v>163</v>
      </c>
      <c r="AG1" s="2" t="s">
        <v>165</v>
      </c>
      <c r="AH1" s="2" t="s">
        <v>167</v>
      </c>
      <c r="AI1" s="2" t="s">
        <v>166</v>
      </c>
      <c r="AJ1" s="1" t="s">
        <v>196</v>
      </c>
    </row>
    <row r="2" spans="1:36" x14ac:dyDescent="0.2">
      <c r="A2" s="3" t="s">
        <v>77</v>
      </c>
      <c r="B2" s="4">
        <v>3.72</v>
      </c>
      <c r="C2" s="4">
        <v>3.78</v>
      </c>
      <c r="D2" s="4">
        <v>3.16</v>
      </c>
      <c r="E2" s="4">
        <v>4</v>
      </c>
      <c r="F2" s="4">
        <v>3.37</v>
      </c>
      <c r="G2" s="4">
        <v>4</v>
      </c>
      <c r="H2" s="5">
        <v>21.6</v>
      </c>
      <c r="I2" s="5">
        <v>20.3</v>
      </c>
      <c r="J2" s="5">
        <v>21.1</v>
      </c>
      <c r="K2" s="6" t="s">
        <v>23</v>
      </c>
      <c r="L2" s="6" t="s">
        <v>24</v>
      </c>
      <c r="M2" s="6" t="s">
        <v>24</v>
      </c>
      <c r="N2" s="6" t="s">
        <v>24</v>
      </c>
      <c r="O2" s="6" t="s">
        <v>24</v>
      </c>
      <c r="P2" s="6" t="s">
        <v>24</v>
      </c>
      <c r="Q2" s="6" t="s">
        <v>24</v>
      </c>
      <c r="R2" s="6" t="s">
        <v>23</v>
      </c>
      <c r="S2" s="6" t="s">
        <v>23</v>
      </c>
      <c r="T2" s="6" t="s">
        <v>23</v>
      </c>
      <c r="U2" s="6" t="s">
        <v>23</v>
      </c>
      <c r="V2" s="6" t="s">
        <v>23</v>
      </c>
      <c r="W2" s="6" t="s">
        <v>23</v>
      </c>
      <c r="X2" s="7" t="s">
        <v>150</v>
      </c>
      <c r="Y2" s="19" t="s">
        <v>210</v>
      </c>
      <c r="Z2" s="8">
        <v>100</v>
      </c>
      <c r="AA2" s="9" t="s">
        <v>31</v>
      </c>
      <c r="AB2" s="6">
        <v>40</v>
      </c>
      <c r="AC2" s="6">
        <v>21</v>
      </c>
      <c r="AD2" s="6">
        <v>124</v>
      </c>
      <c r="AE2" s="4">
        <f t="shared" ref="AE2:AE33" si="0">(AB2/AD2)*100</f>
        <v>32.258064516129032</v>
      </c>
      <c r="AF2" s="6">
        <v>819</v>
      </c>
      <c r="AG2" s="4">
        <f t="shared" ref="AG2:AG33" si="1">(AC2/AF2)*100</f>
        <v>2.5641025641025639</v>
      </c>
      <c r="AH2" s="10">
        <v>244446</v>
      </c>
      <c r="AI2" s="10">
        <v>401414</v>
      </c>
      <c r="AJ2" t="s">
        <v>211</v>
      </c>
    </row>
    <row r="3" spans="1:36" x14ac:dyDescent="0.2">
      <c r="A3" s="3" t="s">
        <v>78</v>
      </c>
      <c r="B3" s="4">
        <v>3.28</v>
      </c>
      <c r="C3" s="4">
        <v>3.41</v>
      </c>
      <c r="D3" s="4">
        <v>2.83</v>
      </c>
      <c r="E3" s="4">
        <v>3.81</v>
      </c>
      <c r="F3" s="4">
        <v>2.94</v>
      </c>
      <c r="G3" s="4">
        <v>3.82</v>
      </c>
      <c r="H3" s="5">
        <v>19.3</v>
      </c>
      <c r="I3" s="5">
        <v>19.5</v>
      </c>
      <c r="J3" s="5">
        <v>18.899999999999999</v>
      </c>
      <c r="K3" s="6" t="s">
        <v>24</v>
      </c>
      <c r="L3" s="6" t="s">
        <v>24</v>
      </c>
      <c r="M3" s="6" t="s">
        <v>24</v>
      </c>
      <c r="N3" s="6" t="s">
        <v>24</v>
      </c>
      <c r="O3" s="6" t="s">
        <v>24</v>
      </c>
      <c r="P3" s="6" t="s">
        <v>24</v>
      </c>
      <c r="Q3" s="6" t="s">
        <v>23</v>
      </c>
      <c r="R3" s="6" t="s">
        <v>24</v>
      </c>
      <c r="S3" s="6" t="s">
        <v>23</v>
      </c>
      <c r="T3" s="6" t="s">
        <v>23</v>
      </c>
      <c r="U3" s="6" t="s">
        <v>23</v>
      </c>
      <c r="V3" s="6" t="s">
        <v>24</v>
      </c>
      <c r="W3" s="6" t="s">
        <v>23</v>
      </c>
      <c r="X3" s="7"/>
      <c r="Y3" s="7" t="s">
        <v>70</v>
      </c>
      <c r="Z3" s="8">
        <v>100</v>
      </c>
      <c r="AA3" s="9" t="s">
        <v>31</v>
      </c>
      <c r="AB3" s="6">
        <v>16</v>
      </c>
      <c r="AC3" s="6">
        <v>61</v>
      </c>
      <c r="AD3" s="6">
        <v>128</v>
      </c>
      <c r="AE3" s="4">
        <f t="shared" si="0"/>
        <v>12.5</v>
      </c>
      <c r="AF3" s="6">
        <v>2232</v>
      </c>
      <c r="AG3" s="4">
        <f t="shared" si="1"/>
        <v>2.7329749103942653</v>
      </c>
      <c r="AH3" s="10">
        <v>516738</v>
      </c>
      <c r="AI3" s="10">
        <v>516738</v>
      </c>
    </row>
    <row r="4" spans="1:36" x14ac:dyDescent="0.2">
      <c r="A4" s="3" t="s">
        <v>79</v>
      </c>
      <c r="B4" s="4">
        <v>3.42</v>
      </c>
      <c r="C4" s="4">
        <v>3.5</v>
      </c>
      <c r="D4" s="4">
        <v>2.79</v>
      </c>
      <c r="E4" s="4">
        <v>3.94</v>
      </c>
      <c r="F4" s="4">
        <v>2.92</v>
      </c>
      <c r="G4" s="4">
        <v>3.93</v>
      </c>
      <c r="H4" s="5">
        <v>20.2</v>
      </c>
      <c r="I4" s="5">
        <v>20.5</v>
      </c>
      <c r="J4" s="5">
        <v>19.8</v>
      </c>
      <c r="K4" s="6" t="s">
        <v>24</v>
      </c>
      <c r="L4" s="6" t="s">
        <v>24</v>
      </c>
      <c r="M4" s="6" t="s">
        <v>24</v>
      </c>
      <c r="N4" s="6" t="s">
        <v>24</v>
      </c>
      <c r="O4" s="6" t="s">
        <v>24</v>
      </c>
      <c r="P4" s="6" t="s">
        <v>24</v>
      </c>
      <c r="Q4" s="6" t="s">
        <v>23</v>
      </c>
      <c r="R4" s="6" t="s">
        <v>24</v>
      </c>
      <c r="S4" s="6" t="s">
        <v>23</v>
      </c>
      <c r="T4" s="6" t="s">
        <v>23</v>
      </c>
      <c r="U4" s="6" t="s">
        <v>24</v>
      </c>
      <c r="V4" s="6" t="s">
        <v>24</v>
      </c>
      <c r="W4" s="6" t="s">
        <v>23</v>
      </c>
      <c r="X4" s="7"/>
      <c r="Y4" s="7" t="s">
        <v>70</v>
      </c>
      <c r="Z4" s="8">
        <v>100</v>
      </c>
      <c r="AA4" s="9" t="s">
        <v>31</v>
      </c>
      <c r="AB4" s="6">
        <v>27</v>
      </c>
      <c r="AC4" s="6">
        <v>106</v>
      </c>
      <c r="AD4" s="6">
        <v>129</v>
      </c>
      <c r="AE4" s="4">
        <f t="shared" si="0"/>
        <v>20.930232558139537</v>
      </c>
      <c r="AF4" s="6">
        <v>1983</v>
      </c>
      <c r="AG4" s="4">
        <f t="shared" si="1"/>
        <v>5.3454362077660109</v>
      </c>
      <c r="AH4" s="10">
        <v>498919</v>
      </c>
      <c r="AI4" s="10">
        <v>498919</v>
      </c>
    </row>
    <row r="5" spans="1:36" x14ac:dyDescent="0.2">
      <c r="A5" s="3" t="s">
        <v>81</v>
      </c>
      <c r="B5" s="4">
        <v>3.59</v>
      </c>
      <c r="C5" s="4">
        <v>3.67</v>
      </c>
      <c r="D5" s="4">
        <v>3.16</v>
      </c>
      <c r="E5" s="4">
        <v>3.97</v>
      </c>
      <c r="F5" s="4">
        <v>3.28</v>
      </c>
      <c r="G5" s="4">
        <v>3.96</v>
      </c>
      <c r="H5" s="5">
        <v>20.5</v>
      </c>
      <c r="I5" s="5">
        <v>20.399999999999999</v>
      </c>
      <c r="J5" s="5">
        <v>20.2</v>
      </c>
      <c r="K5" s="6" t="s">
        <v>23</v>
      </c>
      <c r="L5" s="6" t="s">
        <v>24</v>
      </c>
      <c r="M5" s="6" t="s">
        <v>24</v>
      </c>
      <c r="N5" s="6" t="s">
        <v>24</v>
      </c>
      <c r="O5" s="6" t="s">
        <v>24</v>
      </c>
      <c r="P5" s="6" t="s">
        <v>23</v>
      </c>
      <c r="Q5" s="6" t="s">
        <v>23</v>
      </c>
      <c r="R5" s="6" t="s">
        <v>23</v>
      </c>
      <c r="S5" s="6" t="s">
        <v>23</v>
      </c>
      <c r="T5" s="6" t="s">
        <v>23</v>
      </c>
      <c r="U5" s="6" t="s">
        <v>23</v>
      </c>
      <c r="V5" s="6" t="s">
        <v>23</v>
      </c>
      <c r="W5" s="6" t="s">
        <v>23</v>
      </c>
      <c r="X5" s="7"/>
      <c r="Y5" s="19" t="s">
        <v>212</v>
      </c>
      <c r="Z5" s="8">
        <v>20</v>
      </c>
      <c r="AA5" s="9" t="s">
        <v>32</v>
      </c>
      <c r="AB5" s="6">
        <v>91</v>
      </c>
      <c r="AC5" s="6">
        <v>42</v>
      </c>
      <c r="AD5" s="6">
        <v>939</v>
      </c>
      <c r="AE5" s="4">
        <f t="shared" si="0"/>
        <v>9.6911608093716719</v>
      </c>
      <c r="AF5" s="6">
        <v>1184</v>
      </c>
      <c r="AG5" s="4">
        <f t="shared" si="1"/>
        <v>3.5472972972972974</v>
      </c>
      <c r="AH5" s="10">
        <v>507492</v>
      </c>
      <c r="AI5" s="10">
        <v>507492</v>
      </c>
    </row>
    <row r="6" spans="1:36" x14ac:dyDescent="0.2">
      <c r="A6" s="3" t="s">
        <v>82</v>
      </c>
      <c r="B6" s="4">
        <v>3.37</v>
      </c>
      <c r="C6" s="4">
        <v>3.49</v>
      </c>
      <c r="D6" s="4">
        <v>2.79</v>
      </c>
      <c r="E6" s="4">
        <v>3.95</v>
      </c>
      <c r="F6" s="4">
        <v>2.91</v>
      </c>
      <c r="G6" s="4">
        <v>3.95</v>
      </c>
      <c r="H6" s="5">
        <v>20.5</v>
      </c>
      <c r="I6" s="5">
        <v>21.1</v>
      </c>
      <c r="J6" s="5">
        <v>20.2</v>
      </c>
      <c r="K6" s="6" t="s">
        <v>24</v>
      </c>
      <c r="L6" s="6" t="s">
        <v>24</v>
      </c>
      <c r="M6" s="6" t="s">
        <v>24</v>
      </c>
      <c r="N6" s="6" t="s">
        <v>24</v>
      </c>
      <c r="O6" s="6" t="s">
        <v>24</v>
      </c>
      <c r="P6" s="6" t="s">
        <v>24</v>
      </c>
      <c r="Q6" s="6" t="s">
        <v>23</v>
      </c>
      <c r="R6" s="6" t="s">
        <v>23</v>
      </c>
      <c r="S6" s="6" t="s">
        <v>23</v>
      </c>
      <c r="T6" s="6" t="s">
        <v>23</v>
      </c>
      <c r="U6" s="6" t="s">
        <v>23</v>
      </c>
      <c r="V6" s="6" t="s">
        <v>23</v>
      </c>
      <c r="W6" s="6" t="s">
        <v>23</v>
      </c>
      <c r="X6" s="7"/>
      <c r="Y6" s="19" t="s">
        <v>214</v>
      </c>
      <c r="Z6" s="8">
        <v>50</v>
      </c>
      <c r="AA6" s="9" t="s">
        <v>151</v>
      </c>
      <c r="AB6" s="6">
        <v>56</v>
      </c>
      <c r="AC6" s="6">
        <v>32</v>
      </c>
      <c r="AD6" s="6">
        <v>481</v>
      </c>
      <c r="AE6" s="4">
        <f t="shared" si="0"/>
        <v>11.642411642411643</v>
      </c>
      <c r="AF6" s="6">
        <v>619</v>
      </c>
      <c r="AG6" s="4">
        <f t="shared" si="1"/>
        <v>5.1696284329563813</v>
      </c>
      <c r="AH6" s="10">
        <v>472573</v>
      </c>
      <c r="AI6" s="10">
        <v>472573</v>
      </c>
      <c r="AJ6" t="s">
        <v>197</v>
      </c>
    </row>
    <row r="7" spans="1:36" x14ac:dyDescent="0.2">
      <c r="A7" s="3" t="s">
        <v>143</v>
      </c>
      <c r="B7" s="4">
        <v>3.68</v>
      </c>
      <c r="C7" s="4">
        <v>3.74</v>
      </c>
      <c r="D7" s="4">
        <v>3.13</v>
      </c>
      <c r="E7" s="4">
        <v>3.99</v>
      </c>
      <c r="F7" s="4">
        <v>3.37</v>
      </c>
      <c r="G7" s="4">
        <v>3.98</v>
      </c>
      <c r="H7" s="5">
        <v>23.2</v>
      </c>
      <c r="I7" s="5">
        <v>22.4</v>
      </c>
      <c r="J7" s="5">
        <v>22.9</v>
      </c>
      <c r="K7" s="6" t="s">
        <v>24</v>
      </c>
      <c r="L7" s="6" t="s">
        <v>24</v>
      </c>
      <c r="M7" s="6" t="s">
        <v>24</v>
      </c>
      <c r="N7" s="6" t="s">
        <v>24</v>
      </c>
      <c r="O7" s="6" t="s">
        <v>24</v>
      </c>
      <c r="P7" s="6" t="s">
        <v>24</v>
      </c>
      <c r="Q7" s="6" t="s">
        <v>23</v>
      </c>
      <c r="R7" s="6" t="s">
        <v>23</v>
      </c>
      <c r="S7" s="6" t="s">
        <v>23</v>
      </c>
      <c r="T7" s="6" t="s">
        <v>23</v>
      </c>
      <c r="U7" s="6" t="s">
        <v>23</v>
      </c>
      <c r="V7" s="6" t="s">
        <v>23</v>
      </c>
      <c r="W7" s="6" t="s">
        <v>23</v>
      </c>
      <c r="X7" s="7" t="s">
        <v>152</v>
      </c>
      <c r="Y7" s="19" t="s">
        <v>215</v>
      </c>
      <c r="Z7" s="8">
        <v>0</v>
      </c>
      <c r="AA7" t="s">
        <v>216</v>
      </c>
      <c r="AB7" s="6">
        <v>81</v>
      </c>
      <c r="AC7" s="6">
        <v>5</v>
      </c>
      <c r="AD7" s="6">
        <v>684</v>
      </c>
      <c r="AE7" s="4">
        <f t="shared" si="0"/>
        <v>11.842105263157894</v>
      </c>
      <c r="AF7" s="6">
        <v>615</v>
      </c>
      <c r="AG7" s="4">
        <f t="shared" si="1"/>
        <v>0.81300813008130091</v>
      </c>
      <c r="AH7" s="10">
        <v>368551</v>
      </c>
      <c r="AI7" s="10">
        <v>411123</v>
      </c>
      <c r="AJ7" t="s">
        <v>217</v>
      </c>
    </row>
    <row r="8" spans="1:36" x14ac:dyDescent="0.2">
      <c r="A8" s="3" t="s">
        <v>83</v>
      </c>
      <c r="B8" s="4">
        <v>3.62</v>
      </c>
      <c r="C8" s="4">
        <v>3.66</v>
      </c>
      <c r="D8" s="4">
        <v>3.1</v>
      </c>
      <c r="E8" s="4">
        <v>4</v>
      </c>
      <c r="F8" s="4">
        <v>3.28</v>
      </c>
      <c r="G8" s="4">
        <v>4</v>
      </c>
      <c r="H8" s="5">
        <v>22.8</v>
      </c>
      <c r="I8" s="5">
        <v>22</v>
      </c>
      <c r="J8" s="5">
        <v>22.7</v>
      </c>
      <c r="K8" s="6" t="s">
        <v>24</v>
      </c>
      <c r="L8" s="6" t="s">
        <v>24</v>
      </c>
      <c r="M8" s="6" t="s">
        <v>24</v>
      </c>
      <c r="N8" s="6" t="s">
        <v>24</v>
      </c>
      <c r="O8" s="6" t="s">
        <v>24</v>
      </c>
      <c r="P8" s="6" t="s">
        <v>24</v>
      </c>
      <c r="Q8" s="6" t="s">
        <v>23</v>
      </c>
      <c r="R8" s="6" t="s">
        <v>23</v>
      </c>
      <c r="S8" s="6" t="s">
        <v>23</v>
      </c>
      <c r="T8" s="6" t="s">
        <v>23</v>
      </c>
      <c r="U8" s="6" t="s">
        <v>23</v>
      </c>
      <c r="V8" s="6" t="s">
        <v>23</v>
      </c>
      <c r="W8" s="6" t="s">
        <v>23</v>
      </c>
      <c r="X8" s="7" t="s">
        <v>153</v>
      </c>
      <c r="Y8" s="7" t="s">
        <v>68</v>
      </c>
      <c r="Z8" s="8">
        <v>100</v>
      </c>
      <c r="AA8" t="s">
        <v>219</v>
      </c>
      <c r="AB8" s="6">
        <v>57</v>
      </c>
      <c r="AC8" s="6">
        <v>23</v>
      </c>
      <c r="AD8" s="6">
        <v>692</v>
      </c>
      <c r="AE8" s="4">
        <f t="shared" si="0"/>
        <v>8.2369942196531785</v>
      </c>
      <c r="AF8" s="6">
        <v>578</v>
      </c>
      <c r="AG8" s="4">
        <f t="shared" si="1"/>
        <v>3.9792387543252596</v>
      </c>
      <c r="AH8" s="10">
        <v>385148</v>
      </c>
      <c r="AI8" s="10">
        <v>434128</v>
      </c>
      <c r="AJ8" t="s">
        <v>218</v>
      </c>
    </row>
    <row r="9" spans="1:36" x14ac:dyDescent="0.2">
      <c r="A9" s="3" t="s">
        <v>84</v>
      </c>
      <c r="B9" s="4">
        <v>3.5</v>
      </c>
      <c r="C9" s="4">
        <v>3.57</v>
      </c>
      <c r="D9" s="4">
        <v>2.98</v>
      </c>
      <c r="E9" s="4">
        <v>3.98</v>
      </c>
      <c r="F9" s="4">
        <v>3.13</v>
      </c>
      <c r="G9" s="4">
        <v>3.98</v>
      </c>
      <c r="H9" s="5">
        <v>22.2</v>
      </c>
      <c r="I9" s="5">
        <v>21.8</v>
      </c>
      <c r="J9" s="5">
        <v>21.6</v>
      </c>
      <c r="K9" s="6" t="s">
        <v>23</v>
      </c>
      <c r="L9" s="6" t="s">
        <v>24</v>
      </c>
      <c r="M9" s="6" t="s">
        <v>24</v>
      </c>
      <c r="N9" s="6" t="s">
        <v>24</v>
      </c>
      <c r="O9" s="6" t="s">
        <v>24</v>
      </c>
      <c r="P9" s="6" t="s">
        <v>23</v>
      </c>
      <c r="Q9" s="6" t="s">
        <v>23</v>
      </c>
      <c r="R9" s="6" t="s">
        <v>23</v>
      </c>
      <c r="S9" s="6" t="s">
        <v>23</v>
      </c>
      <c r="T9" s="6" t="s">
        <v>23</v>
      </c>
      <c r="U9" s="6" t="s">
        <v>23</v>
      </c>
      <c r="V9" s="6" t="s">
        <v>23</v>
      </c>
      <c r="W9" s="6" t="s">
        <v>23</v>
      </c>
      <c r="X9" s="7"/>
      <c r="Y9" s="19" t="s">
        <v>220</v>
      </c>
      <c r="Z9" s="8">
        <v>40</v>
      </c>
      <c r="AA9" s="9" t="s">
        <v>33</v>
      </c>
      <c r="AB9" s="6">
        <v>107</v>
      </c>
      <c r="AC9" s="6">
        <v>31</v>
      </c>
      <c r="AD9" s="6">
        <v>899</v>
      </c>
      <c r="AE9" s="4">
        <f t="shared" si="0"/>
        <v>11.902113459399333</v>
      </c>
      <c r="AF9" s="6">
        <v>974</v>
      </c>
      <c r="AG9" s="4">
        <f t="shared" si="1"/>
        <v>3.1827515400410675</v>
      </c>
      <c r="AH9" s="10">
        <v>415856</v>
      </c>
      <c r="AI9" s="10">
        <v>415856</v>
      </c>
    </row>
    <row r="10" spans="1:36" x14ac:dyDescent="0.2">
      <c r="A10" s="3" t="s">
        <v>85</v>
      </c>
      <c r="B10" s="4">
        <v>3.09</v>
      </c>
      <c r="C10" s="4">
        <v>3.24</v>
      </c>
      <c r="D10" s="4">
        <v>2.72</v>
      </c>
      <c r="E10" s="4">
        <v>3.71</v>
      </c>
      <c r="F10" s="4">
        <v>2.84</v>
      </c>
      <c r="G10" s="4">
        <v>3.77</v>
      </c>
      <c r="H10" s="5">
        <v>19.7</v>
      </c>
      <c r="I10" s="5">
        <v>19.399999999999999</v>
      </c>
      <c r="J10" s="5">
        <v>19.5</v>
      </c>
      <c r="K10" s="6" t="s">
        <v>23</v>
      </c>
      <c r="L10" s="6" t="s">
        <v>24</v>
      </c>
      <c r="M10" s="6" t="s">
        <v>24</v>
      </c>
      <c r="N10" s="6" t="s">
        <v>24</v>
      </c>
      <c r="O10" s="6" t="s">
        <v>24</v>
      </c>
      <c r="P10" s="6" t="s">
        <v>24</v>
      </c>
      <c r="Q10" s="6" t="s">
        <v>23</v>
      </c>
      <c r="R10" s="6" t="s">
        <v>23</v>
      </c>
      <c r="S10" s="6" t="s">
        <v>23</v>
      </c>
      <c r="T10" s="6" t="s">
        <v>23</v>
      </c>
      <c r="U10" s="6" t="s">
        <v>23</v>
      </c>
      <c r="V10" s="6" t="s">
        <v>23</v>
      </c>
      <c r="W10" s="6" t="s">
        <v>23</v>
      </c>
      <c r="X10" s="19" t="s">
        <v>221</v>
      </c>
      <c r="Y10" s="19" t="s">
        <v>222</v>
      </c>
      <c r="Z10" s="8">
        <v>30</v>
      </c>
      <c r="AA10" t="s">
        <v>223</v>
      </c>
      <c r="AB10" s="6">
        <v>43</v>
      </c>
      <c r="AC10" s="6">
        <v>27</v>
      </c>
      <c r="AD10" s="6">
        <v>985</v>
      </c>
      <c r="AE10" s="4">
        <f t="shared" si="0"/>
        <v>4.3654822335025383</v>
      </c>
      <c r="AF10" s="6">
        <v>1726</v>
      </c>
      <c r="AG10" s="4">
        <f t="shared" si="1"/>
        <v>1.5643105446118193</v>
      </c>
      <c r="AH10" s="10">
        <v>462330</v>
      </c>
      <c r="AI10" s="10">
        <v>462330</v>
      </c>
    </row>
    <row r="11" spans="1:36" x14ac:dyDescent="0.2">
      <c r="A11" s="3" t="s">
        <v>86</v>
      </c>
      <c r="B11" s="4">
        <v>3.53</v>
      </c>
      <c r="C11" s="4">
        <v>3.61</v>
      </c>
      <c r="D11" s="4">
        <v>3.07</v>
      </c>
      <c r="E11" s="4">
        <v>4</v>
      </c>
      <c r="F11" s="4">
        <v>3.09</v>
      </c>
      <c r="G11" s="4">
        <v>4</v>
      </c>
      <c r="H11" s="5">
        <v>20.5</v>
      </c>
      <c r="I11" s="5">
        <v>20.100000000000001</v>
      </c>
      <c r="J11" s="5">
        <v>20.100000000000001</v>
      </c>
      <c r="K11" s="6" t="s">
        <v>24</v>
      </c>
      <c r="L11" s="6" t="s">
        <v>24</v>
      </c>
      <c r="M11" s="6" t="s">
        <v>24</v>
      </c>
      <c r="N11" s="6" t="s">
        <v>24</v>
      </c>
      <c r="O11" s="6" t="s">
        <v>24</v>
      </c>
      <c r="P11" s="6" t="s">
        <v>24</v>
      </c>
      <c r="Q11" s="6" t="s">
        <v>23</v>
      </c>
      <c r="R11" s="6" t="s">
        <v>23</v>
      </c>
      <c r="S11" s="6" t="s">
        <v>23</v>
      </c>
      <c r="T11" s="6" t="s">
        <v>23</v>
      </c>
      <c r="U11" s="6" t="s">
        <v>24</v>
      </c>
      <c r="V11" s="6" t="s">
        <v>23</v>
      </c>
      <c r="W11" s="6" t="s">
        <v>23</v>
      </c>
      <c r="X11" s="7"/>
      <c r="Y11" s="7" t="s">
        <v>71</v>
      </c>
      <c r="Z11" s="8">
        <v>50</v>
      </c>
      <c r="AB11" s="6">
        <v>44</v>
      </c>
      <c r="AC11" s="6">
        <v>33</v>
      </c>
      <c r="AD11" s="6">
        <v>113</v>
      </c>
      <c r="AE11" s="4">
        <f t="shared" si="0"/>
        <v>38.938053097345133</v>
      </c>
      <c r="AF11" s="6">
        <v>1956</v>
      </c>
      <c r="AG11" s="4">
        <f t="shared" si="1"/>
        <v>1.6871165644171779</v>
      </c>
      <c r="AH11" s="10">
        <v>325067</v>
      </c>
      <c r="AI11" s="10">
        <v>421479</v>
      </c>
    </row>
    <row r="12" spans="1:36" x14ac:dyDescent="0.2">
      <c r="A12" s="3" t="s">
        <v>87</v>
      </c>
      <c r="B12" s="4">
        <v>3.65</v>
      </c>
      <c r="C12" s="4">
        <v>3.72</v>
      </c>
      <c r="D12" s="4">
        <v>3.27</v>
      </c>
      <c r="E12" s="4">
        <v>3.98</v>
      </c>
      <c r="F12" s="4">
        <v>3.42</v>
      </c>
      <c r="G12" s="4">
        <v>3.99</v>
      </c>
      <c r="H12" s="5">
        <v>21.6</v>
      </c>
      <c r="I12" s="5">
        <v>20.8</v>
      </c>
      <c r="J12" s="5">
        <v>21.6</v>
      </c>
      <c r="K12" s="6" t="s">
        <v>24</v>
      </c>
      <c r="L12" s="6" t="s">
        <v>24</v>
      </c>
      <c r="M12" s="6" t="s">
        <v>24</v>
      </c>
      <c r="N12" s="6" t="s">
        <v>24</v>
      </c>
      <c r="O12" s="6" t="s">
        <v>24</v>
      </c>
      <c r="P12" s="6" t="s">
        <v>23</v>
      </c>
      <c r="Q12" s="6" t="s">
        <v>23</v>
      </c>
      <c r="R12" s="6" t="s">
        <v>23</v>
      </c>
      <c r="S12" s="6" t="s">
        <v>23</v>
      </c>
      <c r="T12" s="6" t="s">
        <v>23</v>
      </c>
      <c r="U12" s="6" t="s">
        <v>23</v>
      </c>
      <c r="V12" s="6" t="s">
        <v>23</v>
      </c>
      <c r="W12" s="6" t="s">
        <v>23</v>
      </c>
      <c r="X12" s="7"/>
      <c r="Y12" s="7" t="s">
        <v>70</v>
      </c>
      <c r="Z12" s="8">
        <v>40</v>
      </c>
      <c r="AA12" t="s">
        <v>224</v>
      </c>
      <c r="AB12" s="6">
        <v>29</v>
      </c>
      <c r="AC12" s="6">
        <v>21</v>
      </c>
      <c r="AD12" s="6">
        <v>87</v>
      </c>
      <c r="AE12" s="4">
        <f t="shared" si="0"/>
        <v>33.333333333333329</v>
      </c>
      <c r="AF12" s="6">
        <v>1077</v>
      </c>
      <c r="AG12" s="4">
        <f t="shared" si="1"/>
        <v>1.9498607242339834</v>
      </c>
      <c r="AH12" s="10">
        <v>300662</v>
      </c>
      <c r="AI12" s="10">
        <v>411854</v>
      </c>
    </row>
    <row r="13" spans="1:36" x14ac:dyDescent="0.2">
      <c r="A13" s="3" t="s">
        <v>147</v>
      </c>
      <c r="B13" s="4">
        <v>3.13</v>
      </c>
      <c r="C13" s="4">
        <v>3.24</v>
      </c>
      <c r="D13" s="4">
        <v>2.68</v>
      </c>
      <c r="E13" s="4">
        <v>3.83</v>
      </c>
      <c r="F13" s="4">
        <v>2.8</v>
      </c>
      <c r="G13" s="4">
        <v>3.87</v>
      </c>
      <c r="H13" s="5">
        <v>18.2</v>
      </c>
      <c r="I13" s="5">
        <v>17.600000000000001</v>
      </c>
      <c r="J13" s="5">
        <v>18.2</v>
      </c>
      <c r="K13" s="6" t="s">
        <v>24</v>
      </c>
      <c r="L13" s="6" t="s">
        <v>24</v>
      </c>
      <c r="M13" s="6" t="s">
        <v>24</v>
      </c>
      <c r="N13" s="6" t="s">
        <v>24</v>
      </c>
      <c r="O13" s="6" t="s">
        <v>24</v>
      </c>
      <c r="P13" s="18" t="s">
        <v>23</v>
      </c>
      <c r="Q13" s="6" t="s">
        <v>23</v>
      </c>
      <c r="R13" s="6" t="s">
        <v>24</v>
      </c>
      <c r="S13" s="6" t="s">
        <v>23</v>
      </c>
      <c r="T13" s="6" t="s">
        <v>23</v>
      </c>
      <c r="U13" s="6" t="s">
        <v>23</v>
      </c>
      <c r="V13" s="6" t="s">
        <v>23</v>
      </c>
      <c r="W13" s="6" t="s">
        <v>23</v>
      </c>
      <c r="X13" s="7"/>
      <c r="Y13" s="19" t="s">
        <v>225</v>
      </c>
      <c r="Z13" s="8">
        <v>30</v>
      </c>
      <c r="AA13" s="9" t="s">
        <v>34</v>
      </c>
      <c r="AB13" s="6">
        <v>0</v>
      </c>
      <c r="AC13" s="6">
        <v>63</v>
      </c>
      <c r="AD13" s="6">
        <v>1</v>
      </c>
      <c r="AE13" s="4">
        <f t="shared" si="0"/>
        <v>0</v>
      </c>
      <c r="AF13" s="6">
        <v>918</v>
      </c>
      <c r="AG13" s="4">
        <f t="shared" si="1"/>
        <v>6.8627450980392162</v>
      </c>
      <c r="AH13" s="10">
        <v>336074</v>
      </c>
      <c r="AI13" s="10">
        <v>336074</v>
      </c>
      <c r="AJ13" t="s">
        <v>205</v>
      </c>
    </row>
    <row r="14" spans="1:36" x14ac:dyDescent="0.2">
      <c r="A14" s="3" t="s">
        <v>88</v>
      </c>
      <c r="B14" s="4">
        <v>3.5</v>
      </c>
      <c r="C14" s="4">
        <v>3.58</v>
      </c>
      <c r="D14" s="4">
        <v>3.07</v>
      </c>
      <c r="E14" s="4">
        <v>3.94</v>
      </c>
      <c r="F14" s="4">
        <v>3.08</v>
      </c>
      <c r="G14" s="4">
        <v>3.96</v>
      </c>
      <c r="H14" s="5">
        <v>20.3</v>
      </c>
      <c r="I14" s="5">
        <v>20.399999999999999</v>
      </c>
      <c r="J14" s="5">
        <v>19.8</v>
      </c>
      <c r="K14" s="6" t="s">
        <v>24</v>
      </c>
      <c r="L14" s="6" t="s">
        <v>24</v>
      </c>
      <c r="M14" s="6" t="s">
        <v>24</v>
      </c>
      <c r="N14" s="6" t="s">
        <v>24</v>
      </c>
      <c r="O14" s="6" t="s">
        <v>23</v>
      </c>
      <c r="P14" s="6" t="s">
        <v>24</v>
      </c>
      <c r="Q14" s="6" t="s">
        <v>23</v>
      </c>
      <c r="R14" s="6" t="s">
        <v>23</v>
      </c>
      <c r="S14" s="6" t="s">
        <v>23</v>
      </c>
      <c r="T14" s="6" t="s">
        <v>23</v>
      </c>
      <c r="U14" s="6" t="s">
        <v>23</v>
      </c>
      <c r="V14" s="6" t="s">
        <v>23</v>
      </c>
      <c r="W14" s="6" t="s">
        <v>23</v>
      </c>
      <c r="X14" s="19" t="s">
        <v>204</v>
      </c>
      <c r="Y14" s="7" t="s">
        <v>71</v>
      </c>
      <c r="Z14" s="8">
        <v>100</v>
      </c>
      <c r="AA14" s="9" t="s">
        <v>34</v>
      </c>
      <c r="AB14" s="6">
        <v>36</v>
      </c>
      <c r="AC14" s="6">
        <v>69</v>
      </c>
      <c r="AD14" s="6">
        <v>630</v>
      </c>
      <c r="AE14" s="4">
        <f t="shared" si="0"/>
        <v>5.7142857142857144</v>
      </c>
      <c r="AF14" s="6">
        <v>2654</v>
      </c>
      <c r="AG14" s="4">
        <f t="shared" si="1"/>
        <v>2.5998492840994722</v>
      </c>
      <c r="AH14" s="10">
        <v>388402</v>
      </c>
      <c r="AI14" s="10">
        <v>388402</v>
      </c>
      <c r="AJ14" t="s">
        <v>205</v>
      </c>
    </row>
    <row r="15" spans="1:36" x14ac:dyDescent="0.2">
      <c r="A15" s="3" t="s">
        <v>89</v>
      </c>
      <c r="B15" s="4">
        <v>3.46</v>
      </c>
      <c r="C15" s="4">
        <v>3.53</v>
      </c>
      <c r="D15" s="4">
        <v>2.78</v>
      </c>
      <c r="E15" s="4">
        <v>3.95</v>
      </c>
      <c r="F15" s="4">
        <v>2.91</v>
      </c>
      <c r="G15" s="4">
        <v>3.96</v>
      </c>
      <c r="H15" s="5">
        <v>20.8</v>
      </c>
      <c r="I15" s="5">
        <v>19.399999999999999</v>
      </c>
      <c r="J15" s="5">
        <v>21.3</v>
      </c>
      <c r="K15" s="6" t="s">
        <v>24</v>
      </c>
      <c r="L15" s="6" t="s">
        <v>24</v>
      </c>
      <c r="M15" s="6" t="s">
        <v>24</v>
      </c>
      <c r="N15" s="6" t="s">
        <v>24</v>
      </c>
      <c r="O15" s="6" t="s">
        <v>24</v>
      </c>
      <c r="P15" s="6" t="s">
        <v>23</v>
      </c>
      <c r="Q15" s="6" t="s">
        <v>23</v>
      </c>
      <c r="R15" s="6" t="s">
        <v>23</v>
      </c>
      <c r="S15" s="6" t="s">
        <v>23</v>
      </c>
      <c r="T15" s="6" t="s">
        <v>23</v>
      </c>
      <c r="U15" s="6" t="s">
        <v>24</v>
      </c>
      <c r="V15" s="6" t="s">
        <v>23</v>
      </c>
      <c r="W15" s="6" t="s">
        <v>23</v>
      </c>
      <c r="X15" s="7"/>
      <c r="Y15" s="7" t="s">
        <v>71</v>
      </c>
      <c r="Z15" s="8">
        <v>0</v>
      </c>
      <c r="AA15" s="9" t="s">
        <v>35</v>
      </c>
      <c r="AB15" s="6">
        <v>96</v>
      </c>
      <c r="AC15" s="6">
        <v>22</v>
      </c>
      <c r="AD15" s="6">
        <v>651</v>
      </c>
      <c r="AE15" s="4">
        <f t="shared" si="0"/>
        <v>14.746543778801843</v>
      </c>
      <c r="AF15" s="6">
        <v>1447</v>
      </c>
      <c r="AG15" s="4">
        <f t="shared" si="1"/>
        <v>1.520387007601935</v>
      </c>
      <c r="AH15" s="10">
        <v>480586</v>
      </c>
      <c r="AI15" s="10">
        <v>483822</v>
      </c>
    </row>
    <row r="16" spans="1:36" x14ac:dyDescent="0.2">
      <c r="A16" s="3" t="s">
        <v>90</v>
      </c>
      <c r="B16" s="4">
        <v>3.73</v>
      </c>
      <c r="C16" s="4">
        <v>3.78</v>
      </c>
      <c r="D16" s="4">
        <v>3.27</v>
      </c>
      <c r="E16" s="4">
        <v>4</v>
      </c>
      <c r="F16" s="4">
        <v>3.47</v>
      </c>
      <c r="G16" s="4">
        <v>4</v>
      </c>
      <c r="H16" s="5">
        <v>22.2</v>
      </c>
      <c r="I16" s="5">
        <v>21.6</v>
      </c>
      <c r="J16" s="5">
        <v>22.1</v>
      </c>
      <c r="K16" s="6" t="s">
        <v>24</v>
      </c>
      <c r="L16" s="6" t="s">
        <v>24</v>
      </c>
      <c r="M16" s="6" t="s">
        <v>24</v>
      </c>
      <c r="N16" s="6" t="s">
        <v>24</v>
      </c>
      <c r="O16" s="6" t="s">
        <v>24</v>
      </c>
      <c r="P16" s="6" t="s">
        <v>24</v>
      </c>
      <c r="Q16" s="6" t="s">
        <v>23</v>
      </c>
      <c r="R16" s="6" t="s">
        <v>23</v>
      </c>
      <c r="S16" s="6" t="s">
        <v>23</v>
      </c>
      <c r="T16" s="6" t="s">
        <v>23</v>
      </c>
      <c r="U16" s="6" t="s">
        <v>24</v>
      </c>
      <c r="V16" s="6" t="s">
        <v>23</v>
      </c>
      <c r="W16" s="6" t="s">
        <v>23</v>
      </c>
      <c r="X16" s="7"/>
      <c r="Y16" s="7" t="s">
        <v>72</v>
      </c>
      <c r="Z16" s="8">
        <v>0</v>
      </c>
      <c r="AA16" s="9" t="s">
        <v>36</v>
      </c>
      <c r="AB16" s="6">
        <v>82</v>
      </c>
      <c r="AC16" s="6">
        <v>11</v>
      </c>
      <c r="AD16" s="6">
        <v>652</v>
      </c>
      <c r="AE16" s="4">
        <f t="shared" si="0"/>
        <v>12.576687116564417</v>
      </c>
      <c r="AF16" s="6">
        <v>806</v>
      </c>
      <c r="AG16" s="4">
        <f t="shared" si="1"/>
        <v>1.3647642679900744</v>
      </c>
      <c r="AH16" s="10">
        <v>296922</v>
      </c>
      <c r="AI16" s="10">
        <v>402842</v>
      </c>
    </row>
    <row r="17" spans="1:36" x14ac:dyDescent="0.2">
      <c r="A17" s="3" t="s">
        <v>91</v>
      </c>
      <c r="B17" s="4">
        <v>3.6</v>
      </c>
      <c r="C17" s="4">
        <v>3.66</v>
      </c>
      <c r="D17" s="4">
        <v>3.04</v>
      </c>
      <c r="E17" s="4">
        <v>4</v>
      </c>
      <c r="F17" s="4">
        <v>3.17</v>
      </c>
      <c r="G17" s="4">
        <v>4</v>
      </c>
      <c r="H17" s="5">
        <v>20.6</v>
      </c>
      <c r="I17" s="5">
        <v>21</v>
      </c>
      <c r="J17" s="5">
        <v>20.100000000000001</v>
      </c>
      <c r="K17" s="6" t="s">
        <v>24</v>
      </c>
      <c r="L17" s="6" t="s">
        <v>24</v>
      </c>
      <c r="M17" s="6" t="s">
        <v>24</v>
      </c>
      <c r="N17" s="6" t="s">
        <v>24</v>
      </c>
      <c r="O17" s="6" t="s">
        <v>24</v>
      </c>
      <c r="P17" s="6" t="s">
        <v>24</v>
      </c>
      <c r="Q17" s="6" t="s">
        <v>23</v>
      </c>
      <c r="R17" s="6" t="s">
        <v>23</v>
      </c>
      <c r="S17" s="6" t="s">
        <v>23</v>
      </c>
      <c r="T17" s="6" t="s">
        <v>23</v>
      </c>
      <c r="U17" s="6" t="s">
        <v>23</v>
      </c>
      <c r="V17" s="6" t="s">
        <v>23</v>
      </c>
      <c r="W17" s="6" t="s">
        <v>23</v>
      </c>
      <c r="X17" s="7"/>
      <c r="Y17" s="19" t="s">
        <v>226</v>
      </c>
      <c r="Z17" s="8">
        <v>300</v>
      </c>
      <c r="AA17" s="9" t="s">
        <v>37</v>
      </c>
      <c r="AB17" s="6">
        <v>86</v>
      </c>
      <c r="AC17" s="6">
        <v>9</v>
      </c>
      <c r="AD17" s="6">
        <v>302</v>
      </c>
      <c r="AE17" s="4">
        <f t="shared" si="0"/>
        <v>28.476821192052981</v>
      </c>
      <c r="AF17" s="6">
        <v>537</v>
      </c>
      <c r="AG17" s="4">
        <f t="shared" si="1"/>
        <v>1.6759776536312849</v>
      </c>
      <c r="AH17" s="10">
        <v>254300</v>
      </c>
      <c r="AI17" s="10">
        <v>413600</v>
      </c>
      <c r="AJ17" t="s">
        <v>217</v>
      </c>
    </row>
    <row r="18" spans="1:36" x14ac:dyDescent="0.2">
      <c r="A18" s="3" t="s">
        <v>96</v>
      </c>
      <c r="B18" s="4">
        <v>3.62</v>
      </c>
      <c r="C18" s="4">
        <v>3.68</v>
      </c>
      <c r="D18" s="4">
        <v>3.07</v>
      </c>
      <c r="E18" s="4">
        <v>4</v>
      </c>
      <c r="F18" s="4">
        <v>3.2</v>
      </c>
      <c r="G18" s="4">
        <v>3.99</v>
      </c>
      <c r="H18" s="5">
        <v>21</v>
      </c>
      <c r="I18" s="5">
        <v>21.2</v>
      </c>
      <c r="J18" s="5">
        <v>20.5</v>
      </c>
      <c r="K18" s="6" t="s">
        <v>24</v>
      </c>
      <c r="L18" s="6" t="s">
        <v>24</v>
      </c>
      <c r="M18" s="6" t="s">
        <v>24</v>
      </c>
      <c r="N18" s="6" t="s">
        <v>24</v>
      </c>
      <c r="O18" s="6" t="s">
        <v>24</v>
      </c>
      <c r="P18" s="6" t="s">
        <v>24</v>
      </c>
      <c r="Q18" s="18" t="s">
        <v>23</v>
      </c>
      <c r="R18" s="6" t="s">
        <v>23</v>
      </c>
      <c r="S18" s="6" t="s">
        <v>23</v>
      </c>
      <c r="T18" s="6" t="s">
        <v>23</v>
      </c>
      <c r="U18" s="6" t="s">
        <v>23</v>
      </c>
      <c r="V18" s="6" t="s">
        <v>23</v>
      </c>
      <c r="W18" s="6" t="s">
        <v>23</v>
      </c>
      <c r="X18" s="7"/>
      <c r="Y18" s="7" t="s">
        <v>71</v>
      </c>
      <c r="Z18" s="8">
        <v>0</v>
      </c>
      <c r="AA18" s="9" t="s">
        <v>41</v>
      </c>
      <c r="AB18" s="6">
        <v>54</v>
      </c>
      <c r="AC18" s="6">
        <v>28</v>
      </c>
      <c r="AD18" s="6">
        <v>97</v>
      </c>
      <c r="AE18" s="4">
        <f t="shared" si="0"/>
        <v>55.670103092783506</v>
      </c>
      <c r="AF18" s="6">
        <v>741</v>
      </c>
      <c r="AG18" s="4">
        <f t="shared" si="1"/>
        <v>3.7786774628879893</v>
      </c>
      <c r="AH18" s="10">
        <v>302693</v>
      </c>
      <c r="AI18" s="10">
        <v>403246</v>
      </c>
    </row>
    <row r="19" spans="1:36" x14ac:dyDescent="0.2">
      <c r="A19" s="3" t="s">
        <v>92</v>
      </c>
      <c r="B19" s="4">
        <v>3.22</v>
      </c>
      <c r="C19" s="4">
        <v>3.35</v>
      </c>
      <c r="D19" s="4">
        <v>2.74</v>
      </c>
      <c r="E19" s="4">
        <v>3.74</v>
      </c>
      <c r="F19" s="4">
        <v>2.84</v>
      </c>
      <c r="G19" s="4">
        <v>3.72</v>
      </c>
      <c r="H19" s="5">
        <v>19.399999999999999</v>
      </c>
      <c r="I19" s="5">
        <v>19.899999999999999</v>
      </c>
      <c r="J19" s="5">
        <v>19.100000000000001</v>
      </c>
      <c r="K19" s="6" t="s">
        <v>24</v>
      </c>
      <c r="L19" s="6" t="s">
        <v>24</v>
      </c>
      <c r="M19" s="6" t="s">
        <v>24</v>
      </c>
      <c r="N19" s="6" t="s">
        <v>24</v>
      </c>
      <c r="O19" s="6" t="s">
        <v>24</v>
      </c>
      <c r="P19" s="6" t="s">
        <v>24</v>
      </c>
      <c r="Q19" s="6" t="s">
        <v>23</v>
      </c>
      <c r="R19" s="6" t="s">
        <v>24</v>
      </c>
      <c r="S19" s="6" t="s">
        <v>23</v>
      </c>
      <c r="T19" s="6" t="s">
        <v>23</v>
      </c>
      <c r="U19" s="6" t="s">
        <v>24</v>
      </c>
      <c r="V19" s="6" t="s">
        <v>24</v>
      </c>
      <c r="W19" s="6" t="s">
        <v>23</v>
      </c>
      <c r="X19" s="7"/>
      <c r="Y19" s="7" t="s">
        <v>70</v>
      </c>
      <c r="Z19" s="8">
        <v>0</v>
      </c>
      <c r="AA19" s="9" t="s">
        <v>38</v>
      </c>
      <c r="AB19" s="6">
        <v>47</v>
      </c>
      <c r="AC19" s="6">
        <v>91</v>
      </c>
      <c r="AD19" s="6">
        <v>359</v>
      </c>
      <c r="AE19" s="4">
        <f t="shared" si="0"/>
        <v>13.09192200557103</v>
      </c>
      <c r="AF19" s="6">
        <v>1849</v>
      </c>
      <c r="AG19" s="4">
        <f t="shared" si="1"/>
        <v>4.9215792320173071</v>
      </c>
      <c r="AH19" s="10">
        <v>466000</v>
      </c>
      <c r="AI19" s="10">
        <v>466000</v>
      </c>
    </row>
    <row r="20" spans="1:36" x14ac:dyDescent="0.2">
      <c r="A20" s="3" t="s">
        <v>93</v>
      </c>
      <c r="B20" s="4">
        <v>3.57</v>
      </c>
      <c r="C20" s="4">
        <v>3.65</v>
      </c>
      <c r="D20" s="4">
        <v>3.05</v>
      </c>
      <c r="E20" s="4">
        <v>4</v>
      </c>
      <c r="F20" s="4">
        <v>3.08</v>
      </c>
      <c r="G20" s="4">
        <v>4</v>
      </c>
      <c r="H20" s="5">
        <v>19.899999999999999</v>
      </c>
      <c r="I20" s="5">
        <v>20.6</v>
      </c>
      <c r="J20" s="5">
        <v>19.399999999999999</v>
      </c>
      <c r="K20" s="6" t="s">
        <v>24</v>
      </c>
      <c r="L20" s="6" t="s">
        <v>24</v>
      </c>
      <c r="M20" s="6" t="s">
        <v>24</v>
      </c>
      <c r="N20" s="6" t="s">
        <v>24</v>
      </c>
      <c r="O20" s="6" t="s">
        <v>24</v>
      </c>
      <c r="P20" s="6" t="s">
        <v>24</v>
      </c>
      <c r="Q20" s="6" t="s">
        <v>23</v>
      </c>
      <c r="R20" s="6" t="s">
        <v>23</v>
      </c>
      <c r="S20" s="6" t="s">
        <v>23</v>
      </c>
      <c r="T20" s="6" t="s">
        <v>23</v>
      </c>
      <c r="U20" s="6" t="s">
        <v>23</v>
      </c>
      <c r="V20" s="6" t="s">
        <v>23</v>
      </c>
      <c r="W20" s="6" t="s">
        <v>23</v>
      </c>
      <c r="X20" s="7"/>
      <c r="Y20" s="7" t="s">
        <v>71</v>
      </c>
      <c r="Z20" s="8">
        <v>30</v>
      </c>
      <c r="AB20" s="6">
        <v>42</v>
      </c>
      <c r="AC20" s="6">
        <v>8</v>
      </c>
      <c r="AD20" s="6">
        <v>337</v>
      </c>
      <c r="AE20" s="4">
        <f t="shared" si="0"/>
        <v>12.462908011869436</v>
      </c>
      <c r="AF20" s="6">
        <v>280</v>
      </c>
      <c r="AG20" s="4">
        <f t="shared" si="1"/>
        <v>2.8571428571428572</v>
      </c>
      <c r="AH20" s="10">
        <v>244719</v>
      </c>
      <c r="AI20" s="10">
        <v>400500</v>
      </c>
    </row>
    <row r="21" spans="1:36" x14ac:dyDescent="0.2">
      <c r="A21" s="3" t="s">
        <v>94</v>
      </c>
      <c r="B21" s="4">
        <v>3.55</v>
      </c>
      <c r="C21" s="4">
        <v>3.6</v>
      </c>
      <c r="D21" s="4">
        <v>2.88</v>
      </c>
      <c r="E21" s="4">
        <v>4</v>
      </c>
      <c r="F21" s="4">
        <v>2.93</v>
      </c>
      <c r="G21" s="4">
        <v>4</v>
      </c>
      <c r="H21" s="5">
        <v>20.5</v>
      </c>
      <c r="I21" s="5">
        <v>20.3</v>
      </c>
      <c r="J21" s="5">
        <v>20.3</v>
      </c>
      <c r="K21" s="6" t="s">
        <v>24</v>
      </c>
      <c r="L21" s="6" t="s">
        <v>24</v>
      </c>
      <c r="M21" s="6" t="s">
        <v>24</v>
      </c>
      <c r="N21" s="6" t="s">
        <v>24</v>
      </c>
      <c r="O21" s="6" t="s">
        <v>24</v>
      </c>
      <c r="P21" s="6" t="s">
        <v>24</v>
      </c>
      <c r="Q21" s="6" t="s">
        <v>23</v>
      </c>
      <c r="R21" s="6" t="s">
        <v>23</v>
      </c>
      <c r="S21" s="6" t="s">
        <v>23</v>
      </c>
      <c r="T21" s="6" t="s">
        <v>23</v>
      </c>
      <c r="U21" s="6" t="s">
        <v>23</v>
      </c>
      <c r="V21" s="6" t="s">
        <v>23</v>
      </c>
      <c r="W21" s="6" t="s">
        <v>23</v>
      </c>
      <c r="X21" s="7" t="s">
        <v>154</v>
      </c>
      <c r="Y21" s="19" t="s">
        <v>227</v>
      </c>
      <c r="Z21" s="8">
        <v>50</v>
      </c>
      <c r="AA21" s="9" t="s">
        <v>39</v>
      </c>
      <c r="AB21" s="6">
        <v>63</v>
      </c>
      <c r="AC21" s="6">
        <v>3</v>
      </c>
      <c r="AD21" s="6">
        <v>424</v>
      </c>
      <c r="AE21" s="4">
        <f t="shared" si="0"/>
        <v>14.858490566037736</v>
      </c>
      <c r="AF21" s="6">
        <v>827</v>
      </c>
      <c r="AG21" s="4">
        <f t="shared" si="1"/>
        <v>0.36275695284159615</v>
      </c>
      <c r="AH21" s="10">
        <v>368605</v>
      </c>
      <c r="AI21" s="10">
        <v>525300</v>
      </c>
    </row>
    <row r="22" spans="1:36" x14ac:dyDescent="0.2">
      <c r="A22" s="3" t="s">
        <v>95</v>
      </c>
      <c r="B22" s="4">
        <v>3.43</v>
      </c>
      <c r="C22" s="4">
        <v>3.54</v>
      </c>
      <c r="D22" s="4">
        <v>2.89</v>
      </c>
      <c r="E22" s="4">
        <v>3.93</v>
      </c>
      <c r="F22" s="4">
        <v>3.15</v>
      </c>
      <c r="G22" s="4">
        <v>3.94</v>
      </c>
      <c r="H22" s="5">
        <v>19.399999999999999</v>
      </c>
      <c r="I22" s="5">
        <v>19.7</v>
      </c>
      <c r="J22" s="5">
        <v>18.899999999999999</v>
      </c>
      <c r="K22" s="6" t="s">
        <v>23</v>
      </c>
      <c r="L22" s="6" t="s">
        <v>24</v>
      </c>
      <c r="M22" s="6" t="s">
        <v>24</v>
      </c>
      <c r="N22" s="6" t="s">
        <v>24</v>
      </c>
      <c r="O22" s="6" t="s">
        <v>24</v>
      </c>
      <c r="P22" s="6" t="s">
        <v>24</v>
      </c>
      <c r="Q22" s="6" t="s">
        <v>23</v>
      </c>
      <c r="R22" s="18" t="s">
        <v>24</v>
      </c>
      <c r="S22" s="6" t="s">
        <v>23</v>
      </c>
      <c r="T22" s="6" t="s">
        <v>23</v>
      </c>
      <c r="U22" s="6" t="s">
        <v>23</v>
      </c>
      <c r="V22" s="18" t="s">
        <v>24</v>
      </c>
      <c r="W22" s="6" t="s">
        <v>23</v>
      </c>
      <c r="X22" s="19" t="s">
        <v>231</v>
      </c>
      <c r="Y22" s="19" t="s">
        <v>232</v>
      </c>
      <c r="Z22" s="8">
        <v>100</v>
      </c>
      <c r="AA22" s="9" t="s">
        <v>40</v>
      </c>
      <c r="AB22" s="6">
        <v>59</v>
      </c>
      <c r="AC22" s="6">
        <v>40</v>
      </c>
      <c r="AD22" s="6">
        <v>152</v>
      </c>
      <c r="AE22" s="4">
        <f t="shared" si="0"/>
        <v>38.815789473684212</v>
      </c>
      <c r="AF22" s="6">
        <v>747</v>
      </c>
      <c r="AG22" s="4">
        <f t="shared" si="1"/>
        <v>5.3547523427041499</v>
      </c>
      <c r="AH22" s="10">
        <v>284907</v>
      </c>
      <c r="AI22" s="10">
        <v>476207</v>
      </c>
    </row>
    <row r="23" spans="1:36" x14ac:dyDescent="0.2">
      <c r="A23" s="3" t="s">
        <v>97</v>
      </c>
      <c r="B23" s="4">
        <v>3.58</v>
      </c>
      <c r="C23" s="4">
        <v>3.67</v>
      </c>
      <c r="D23" s="4">
        <v>3.1</v>
      </c>
      <c r="E23" s="4">
        <v>4</v>
      </c>
      <c r="F23" s="4">
        <v>3.28</v>
      </c>
      <c r="G23" s="4">
        <v>3.99</v>
      </c>
      <c r="H23" s="5">
        <v>20.2</v>
      </c>
      <c r="I23" s="5">
        <v>20.8</v>
      </c>
      <c r="J23" s="5">
        <v>19.8</v>
      </c>
      <c r="K23" s="6" t="s">
        <v>24</v>
      </c>
      <c r="L23" s="6" t="s">
        <v>24</v>
      </c>
      <c r="M23" s="6" t="s">
        <v>24</v>
      </c>
      <c r="N23" s="6" t="s">
        <v>24</v>
      </c>
      <c r="O23" s="6" t="s">
        <v>24</v>
      </c>
      <c r="P23" s="6" t="s">
        <v>24</v>
      </c>
      <c r="Q23" s="6" t="s">
        <v>23</v>
      </c>
      <c r="R23" s="6" t="s">
        <v>23</v>
      </c>
      <c r="S23" s="6" t="s">
        <v>23</v>
      </c>
      <c r="T23" s="6" t="s">
        <v>23</v>
      </c>
      <c r="U23" s="6" t="s">
        <v>24</v>
      </c>
      <c r="V23" s="6" t="s">
        <v>23</v>
      </c>
      <c r="W23" s="6" t="s">
        <v>23</v>
      </c>
      <c r="X23" s="19" t="s">
        <v>228</v>
      </c>
      <c r="Y23" s="7" t="s">
        <v>71</v>
      </c>
      <c r="Z23" s="8">
        <v>50</v>
      </c>
      <c r="AA23" s="9" t="s">
        <v>42</v>
      </c>
      <c r="AB23" s="6">
        <v>34</v>
      </c>
      <c r="AC23" s="6">
        <v>30</v>
      </c>
      <c r="AD23" s="6">
        <v>109</v>
      </c>
      <c r="AE23" s="4">
        <f t="shared" si="0"/>
        <v>31.192660550458719</v>
      </c>
      <c r="AF23" s="6">
        <v>810</v>
      </c>
      <c r="AG23" s="4">
        <f t="shared" si="1"/>
        <v>3.7037037037037033</v>
      </c>
      <c r="AH23" s="10">
        <v>288016</v>
      </c>
      <c r="AI23" s="10">
        <v>452416</v>
      </c>
    </row>
    <row r="24" spans="1:36" x14ac:dyDescent="0.2">
      <c r="A24" s="3" t="s">
        <v>98</v>
      </c>
      <c r="B24" s="4">
        <v>3.44</v>
      </c>
      <c r="C24" s="4">
        <v>3.57</v>
      </c>
      <c r="D24" s="4">
        <v>2.96</v>
      </c>
      <c r="E24" s="4">
        <v>3.88</v>
      </c>
      <c r="F24" s="4">
        <v>3.16</v>
      </c>
      <c r="G24" s="4">
        <v>3.94</v>
      </c>
      <c r="H24" s="5">
        <v>19.8</v>
      </c>
      <c r="I24" s="5">
        <v>20</v>
      </c>
      <c r="J24" s="5">
        <v>19.399999999999999</v>
      </c>
      <c r="K24" s="18" t="s">
        <v>24</v>
      </c>
      <c r="L24" s="6" t="s">
        <v>24</v>
      </c>
      <c r="M24" s="6" t="s">
        <v>24</v>
      </c>
      <c r="N24" s="6" t="s">
        <v>24</v>
      </c>
      <c r="O24" s="6" t="s">
        <v>24</v>
      </c>
      <c r="P24" s="6" t="s">
        <v>23</v>
      </c>
      <c r="Q24" s="6" t="s">
        <v>23</v>
      </c>
      <c r="R24" s="6" t="s">
        <v>23</v>
      </c>
      <c r="S24" s="6" t="s">
        <v>23</v>
      </c>
      <c r="T24" s="6" t="s">
        <v>23</v>
      </c>
      <c r="U24" s="6" t="s">
        <v>23</v>
      </c>
      <c r="V24" s="6" t="s">
        <v>23</v>
      </c>
      <c r="W24" s="6" t="s">
        <v>23</v>
      </c>
      <c r="X24" s="7"/>
      <c r="Y24" s="19" t="s">
        <v>229</v>
      </c>
      <c r="Z24" s="8">
        <v>40</v>
      </c>
      <c r="AA24" t="s">
        <v>230</v>
      </c>
      <c r="AB24" s="6">
        <v>33</v>
      </c>
      <c r="AC24" s="6">
        <v>82</v>
      </c>
      <c r="AD24" s="6">
        <v>115</v>
      </c>
      <c r="AE24" s="4">
        <f t="shared" si="0"/>
        <v>28.695652173913043</v>
      </c>
      <c r="AF24" s="6">
        <v>1868</v>
      </c>
      <c r="AG24" s="4">
        <f t="shared" si="1"/>
        <v>4.3897216274089939</v>
      </c>
      <c r="AH24" s="10">
        <v>287490</v>
      </c>
      <c r="AI24" s="10">
        <v>441900</v>
      </c>
    </row>
    <row r="25" spans="1:36" x14ac:dyDescent="0.2">
      <c r="A25" s="3" t="s">
        <v>99</v>
      </c>
      <c r="B25" s="4">
        <v>3.48</v>
      </c>
      <c r="C25" s="4">
        <v>3.57</v>
      </c>
      <c r="D25" s="4">
        <v>2.9</v>
      </c>
      <c r="E25" s="4">
        <v>4</v>
      </c>
      <c r="F25" s="4">
        <v>3.04</v>
      </c>
      <c r="G25" s="4">
        <v>3.97</v>
      </c>
      <c r="H25" s="5">
        <v>20.8</v>
      </c>
      <c r="I25" s="5">
        <v>20.3</v>
      </c>
      <c r="J25" s="5">
        <v>20.5</v>
      </c>
      <c r="K25" s="6" t="s">
        <v>24</v>
      </c>
      <c r="L25" s="18" t="s">
        <v>24</v>
      </c>
      <c r="M25" s="6" t="s">
        <v>24</v>
      </c>
      <c r="N25" s="6" t="s">
        <v>24</v>
      </c>
      <c r="O25" s="6" t="s">
        <v>24</v>
      </c>
      <c r="P25" s="6" t="s">
        <v>24</v>
      </c>
      <c r="Q25" s="6" t="s">
        <v>23</v>
      </c>
      <c r="R25" s="6" t="s">
        <v>23</v>
      </c>
      <c r="S25" s="6" t="s">
        <v>23</v>
      </c>
      <c r="T25" s="6" t="s">
        <v>23</v>
      </c>
      <c r="U25" s="6" t="s">
        <v>24</v>
      </c>
      <c r="V25" s="6" t="s">
        <v>23</v>
      </c>
      <c r="W25" s="6" t="s">
        <v>23</v>
      </c>
      <c r="X25" s="19"/>
      <c r="Y25" s="7" t="s">
        <v>70</v>
      </c>
      <c r="Z25" s="8">
        <v>25</v>
      </c>
      <c r="AA25" s="9" t="s">
        <v>43</v>
      </c>
      <c r="AB25" s="6">
        <v>58</v>
      </c>
      <c r="AC25" s="6">
        <v>17</v>
      </c>
      <c r="AD25" s="6">
        <v>128</v>
      </c>
      <c r="AE25" s="4">
        <f t="shared" si="0"/>
        <v>45.3125</v>
      </c>
      <c r="AF25" s="6">
        <v>376</v>
      </c>
      <c r="AG25" s="4">
        <f t="shared" si="1"/>
        <v>4.5212765957446814</v>
      </c>
      <c r="AH25" s="10">
        <v>281350</v>
      </c>
      <c r="AI25" s="10">
        <v>396262</v>
      </c>
      <c r="AJ25" t="s">
        <v>201</v>
      </c>
    </row>
    <row r="26" spans="1:36" x14ac:dyDescent="0.2">
      <c r="A26" s="3" t="s">
        <v>102</v>
      </c>
      <c r="B26" s="4">
        <v>3.33</v>
      </c>
      <c r="C26" s="4">
        <v>3.44</v>
      </c>
      <c r="D26" s="4">
        <v>2.68</v>
      </c>
      <c r="E26" s="4">
        <v>3.88</v>
      </c>
      <c r="F26" s="4">
        <v>2.89</v>
      </c>
      <c r="G26" s="4">
        <v>3.88</v>
      </c>
      <c r="H26" s="5">
        <v>20.2</v>
      </c>
      <c r="I26" s="5">
        <v>20.2</v>
      </c>
      <c r="J26" s="5">
        <v>19.8</v>
      </c>
      <c r="K26" s="18" t="s">
        <v>24</v>
      </c>
      <c r="L26" s="6" t="s">
        <v>24</v>
      </c>
      <c r="M26" s="6" t="s">
        <v>24</v>
      </c>
      <c r="N26" s="6" t="s">
        <v>24</v>
      </c>
      <c r="O26" s="6" t="s">
        <v>24</v>
      </c>
      <c r="P26" s="6" t="s">
        <v>24</v>
      </c>
      <c r="Q26" s="6" t="s">
        <v>24</v>
      </c>
      <c r="R26" s="6" t="s">
        <v>23</v>
      </c>
      <c r="S26" s="6" t="s">
        <v>23</v>
      </c>
      <c r="T26" s="6" t="s">
        <v>23</v>
      </c>
      <c r="U26" s="6" t="s">
        <v>23</v>
      </c>
      <c r="V26" s="6" t="s">
        <v>23</v>
      </c>
      <c r="W26" s="6" t="s">
        <v>23</v>
      </c>
      <c r="X26" s="7" t="s">
        <v>156</v>
      </c>
      <c r="Y26" s="19" t="s">
        <v>199</v>
      </c>
      <c r="Z26" s="8">
        <v>0</v>
      </c>
      <c r="AA26" t="s">
        <v>198</v>
      </c>
      <c r="AB26" s="6">
        <v>41</v>
      </c>
      <c r="AC26" s="6">
        <v>67</v>
      </c>
      <c r="AD26" s="6">
        <v>154</v>
      </c>
      <c r="AE26" s="4">
        <f t="shared" si="0"/>
        <v>26.623376623376622</v>
      </c>
      <c r="AF26" s="6">
        <v>1865</v>
      </c>
      <c r="AG26" s="4">
        <f t="shared" si="1"/>
        <v>3.5924932975871315</v>
      </c>
      <c r="AH26" s="10">
        <v>468832</v>
      </c>
      <c r="AI26" s="10">
        <v>468832</v>
      </c>
      <c r="AJ26" t="s">
        <v>197</v>
      </c>
    </row>
    <row r="27" spans="1:36" x14ac:dyDescent="0.2">
      <c r="A27" s="3" t="s">
        <v>103</v>
      </c>
      <c r="B27" s="4">
        <v>3.87</v>
      </c>
      <c r="C27" s="4">
        <v>3.89</v>
      </c>
      <c r="D27" s="4">
        <v>3.62</v>
      </c>
      <c r="E27" s="4">
        <v>4</v>
      </c>
      <c r="F27" s="4">
        <v>3.69</v>
      </c>
      <c r="G27" s="4">
        <v>4</v>
      </c>
      <c r="H27" s="5">
        <v>24.3</v>
      </c>
      <c r="I27" s="5">
        <v>22.8</v>
      </c>
      <c r="J27" s="5">
        <v>24.1</v>
      </c>
      <c r="K27" s="6" t="s">
        <v>24</v>
      </c>
      <c r="L27" s="6" t="s">
        <v>24</v>
      </c>
      <c r="M27" s="6" t="s">
        <v>24</v>
      </c>
      <c r="N27" s="6" t="s">
        <v>24</v>
      </c>
      <c r="O27" s="6" t="s">
        <v>24</v>
      </c>
      <c r="P27" s="6" t="s">
        <v>24</v>
      </c>
      <c r="Q27" s="6" t="s">
        <v>24</v>
      </c>
      <c r="R27" s="6" t="s">
        <v>23</v>
      </c>
      <c r="S27" s="6" t="s">
        <v>23</v>
      </c>
      <c r="T27" s="6" t="s">
        <v>23</v>
      </c>
      <c r="U27" s="6" t="s">
        <v>23</v>
      </c>
      <c r="V27" s="6" t="s">
        <v>23</v>
      </c>
      <c r="W27" s="6" t="s">
        <v>23</v>
      </c>
      <c r="X27" s="19" t="s">
        <v>233</v>
      </c>
      <c r="Y27" s="7" t="s">
        <v>72</v>
      </c>
      <c r="Z27" s="8">
        <v>0</v>
      </c>
      <c r="AB27" s="6">
        <v>3</v>
      </c>
      <c r="AC27" s="6">
        <v>28</v>
      </c>
      <c r="AD27" s="6">
        <v>66</v>
      </c>
      <c r="AE27" s="4">
        <f t="shared" si="0"/>
        <v>4.5454545454545459</v>
      </c>
      <c r="AF27" s="6">
        <v>750</v>
      </c>
      <c r="AG27" s="4">
        <f t="shared" si="1"/>
        <v>3.7333333333333338</v>
      </c>
      <c r="AH27" s="10">
        <v>457075</v>
      </c>
      <c r="AI27" s="10">
        <v>457075</v>
      </c>
    </row>
    <row r="28" spans="1:36" x14ac:dyDescent="0.2">
      <c r="A28" s="3" t="s">
        <v>104</v>
      </c>
      <c r="B28" s="4">
        <v>3.25</v>
      </c>
      <c r="C28" s="4">
        <v>3.32</v>
      </c>
      <c r="D28" s="4">
        <v>2.62</v>
      </c>
      <c r="E28" s="4">
        <v>3.85</v>
      </c>
      <c r="F28" s="4">
        <v>2.78</v>
      </c>
      <c r="G28" s="4">
        <v>3.84</v>
      </c>
      <c r="H28" s="5">
        <v>19.5</v>
      </c>
      <c r="I28" s="5">
        <v>19.8</v>
      </c>
      <c r="J28" s="5">
        <v>19.3</v>
      </c>
      <c r="K28" s="6" t="s">
        <v>24</v>
      </c>
      <c r="L28" s="6" t="s">
        <v>24</v>
      </c>
      <c r="M28" s="6" t="s">
        <v>24</v>
      </c>
      <c r="N28" s="6" t="s">
        <v>24</v>
      </c>
      <c r="O28" s="6" t="s">
        <v>24</v>
      </c>
      <c r="P28" s="6" t="s">
        <v>24</v>
      </c>
      <c r="Q28" s="6" t="s">
        <v>23</v>
      </c>
      <c r="R28" s="6" t="s">
        <v>23</v>
      </c>
      <c r="S28" s="6" t="s">
        <v>23</v>
      </c>
      <c r="T28" s="6" t="s">
        <v>23</v>
      </c>
      <c r="U28" s="6" t="s">
        <v>23</v>
      </c>
      <c r="V28" s="6" t="s">
        <v>23</v>
      </c>
      <c r="W28" s="6" t="s">
        <v>23</v>
      </c>
      <c r="X28" s="19" t="s">
        <v>209</v>
      </c>
      <c r="Y28" s="7" t="s">
        <v>67</v>
      </c>
      <c r="Z28" s="8">
        <v>50</v>
      </c>
      <c r="AA28" s="9" t="s">
        <v>46</v>
      </c>
      <c r="AB28" s="6">
        <v>29</v>
      </c>
      <c r="AC28" s="6">
        <v>174</v>
      </c>
      <c r="AD28" s="6">
        <v>173</v>
      </c>
      <c r="AE28" s="4">
        <f t="shared" si="0"/>
        <v>16.76300578034682</v>
      </c>
      <c r="AF28" s="6">
        <v>3509</v>
      </c>
      <c r="AG28" s="4">
        <f t="shared" si="1"/>
        <v>4.9586776859504136</v>
      </c>
      <c r="AH28" s="10">
        <v>511960</v>
      </c>
      <c r="AI28" s="10">
        <v>511960</v>
      </c>
    </row>
    <row r="29" spans="1:36" x14ac:dyDescent="0.2">
      <c r="A29" s="3" t="s">
        <v>101</v>
      </c>
      <c r="B29" s="4">
        <v>3.47</v>
      </c>
      <c r="C29" s="4">
        <v>3.57</v>
      </c>
      <c r="D29" s="4">
        <v>2.95</v>
      </c>
      <c r="E29" s="4">
        <v>3.91</v>
      </c>
      <c r="F29" s="4">
        <v>3.15</v>
      </c>
      <c r="G29" s="4">
        <v>3.93</v>
      </c>
      <c r="H29" s="5">
        <v>21.2</v>
      </c>
      <c r="I29" s="5">
        <v>21</v>
      </c>
      <c r="J29" s="5">
        <v>21</v>
      </c>
      <c r="K29" s="6" t="s">
        <v>24</v>
      </c>
      <c r="L29" s="6" t="s">
        <v>24</v>
      </c>
      <c r="M29" s="6" t="s">
        <v>24</v>
      </c>
      <c r="N29" s="6" t="s">
        <v>24</v>
      </c>
      <c r="O29" s="6" t="s">
        <v>24</v>
      </c>
      <c r="P29" s="6" t="s">
        <v>24</v>
      </c>
      <c r="Q29" s="6" t="s">
        <v>23</v>
      </c>
      <c r="R29" s="6" t="s">
        <v>23</v>
      </c>
      <c r="S29" s="6" t="s">
        <v>23</v>
      </c>
      <c r="T29" s="6" t="s">
        <v>23</v>
      </c>
      <c r="U29" s="6" t="s">
        <v>23</v>
      </c>
      <c r="V29" s="6" t="s">
        <v>23</v>
      </c>
      <c r="W29" s="6" t="s">
        <v>23</v>
      </c>
      <c r="X29" s="7"/>
      <c r="Y29" s="7" t="s">
        <v>71</v>
      </c>
      <c r="Z29" s="8">
        <v>100</v>
      </c>
      <c r="AA29" s="9" t="s">
        <v>45</v>
      </c>
      <c r="AB29" s="6">
        <v>64</v>
      </c>
      <c r="AC29" s="6">
        <v>64</v>
      </c>
      <c r="AD29" s="6">
        <v>165</v>
      </c>
      <c r="AE29" s="4">
        <f t="shared" si="0"/>
        <v>38.787878787878789</v>
      </c>
      <c r="AF29" s="6">
        <v>1539</v>
      </c>
      <c r="AG29" s="4">
        <f t="shared" si="1"/>
        <v>4.1585445094217022</v>
      </c>
      <c r="AH29" s="10">
        <v>177443</v>
      </c>
      <c r="AI29" s="10">
        <v>246757</v>
      </c>
      <c r="AJ29" t="s">
        <v>205</v>
      </c>
    </row>
    <row r="30" spans="1:36" x14ac:dyDescent="0.2">
      <c r="A30" s="3" t="s">
        <v>100</v>
      </c>
      <c r="B30" s="4">
        <v>3.34</v>
      </c>
      <c r="C30" s="4">
        <v>3.45</v>
      </c>
      <c r="D30" s="4">
        <v>3.04</v>
      </c>
      <c r="E30" s="4">
        <v>3.84</v>
      </c>
      <c r="F30" s="4">
        <v>3.18</v>
      </c>
      <c r="G30" s="4">
        <v>3.8</v>
      </c>
      <c r="H30" s="5">
        <v>19.3</v>
      </c>
      <c r="I30" s="5">
        <v>19.600000000000001</v>
      </c>
      <c r="J30" s="5">
        <v>18.8</v>
      </c>
      <c r="K30" s="18" t="s">
        <v>24</v>
      </c>
      <c r="L30" s="6" t="s">
        <v>24</v>
      </c>
      <c r="M30" s="6" t="s">
        <v>24</v>
      </c>
      <c r="N30" s="6" t="s">
        <v>24</v>
      </c>
      <c r="O30" s="18" t="s">
        <v>23</v>
      </c>
      <c r="P30" s="6" t="s">
        <v>24</v>
      </c>
      <c r="Q30" s="6" t="s">
        <v>23</v>
      </c>
      <c r="R30" s="6" t="s">
        <v>24</v>
      </c>
      <c r="S30" s="6" t="s">
        <v>23</v>
      </c>
      <c r="T30" s="6" t="s">
        <v>23</v>
      </c>
      <c r="U30" s="6" t="s">
        <v>24</v>
      </c>
      <c r="V30" s="6" t="s">
        <v>23</v>
      </c>
      <c r="W30" s="6" t="s">
        <v>23</v>
      </c>
      <c r="X30" s="7" t="s">
        <v>155</v>
      </c>
      <c r="Y30" s="7" t="s">
        <v>70</v>
      </c>
      <c r="Z30" s="8">
        <v>30</v>
      </c>
      <c r="AA30" s="9" t="s">
        <v>44</v>
      </c>
      <c r="AB30" s="6">
        <v>3</v>
      </c>
      <c r="AC30" s="6">
        <v>56</v>
      </c>
      <c r="AD30" s="6">
        <v>21</v>
      </c>
      <c r="AE30" s="4">
        <f t="shared" si="0"/>
        <v>14.285714285714285</v>
      </c>
      <c r="AF30" s="6">
        <v>771</v>
      </c>
      <c r="AG30" s="4">
        <f t="shared" si="1"/>
        <v>7.2632944228274976</v>
      </c>
      <c r="AH30" s="10">
        <v>401145</v>
      </c>
      <c r="AI30" s="10">
        <v>401145</v>
      </c>
      <c r="AJ30" t="s">
        <v>217</v>
      </c>
    </row>
    <row r="31" spans="1:36" x14ac:dyDescent="0.2">
      <c r="A31" s="3" t="s">
        <v>105</v>
      </c>
      <c r="B31" s="4">
        <v>3.53</v>
      </c>
      <c r="C31" s="4">
        <v>3.61</v>
      </c>
      <c r="D31" s="4">
        <v>2.95</v>
      </c>
      <c r="E31" s="4">
        <v>4</v>
      </c>
      <c r="F31" s="4">
        <v>3.1</v>
      </c>
      <c r="G31" s="4">
        <v>3.98</v>
      </c>
      <c r="H31" s="5">
        <v>19.600000000000001</v>
      </c>
      <c r="I31" s="5">
        <v>19.5</v>
      </c>
      <c r="J31" s="5">
        <v>19.8</v>
      </c>
      <c r="K31" s="6" t="s">
        <v>24</v>
      </c>
      <c r="L31" s="6" t="s">
        <v>24</v>
      </c>
      <c r="M31" s="6" t="s">
        <v>24</v>
      </c>
      <c r="N31" s="6" t="s">
        <v>24</v>
      </c>
      <c r="O31" s="6" t="s">
        <v>24</v>
      </c>
      <c r="P31" s="6" t="s">
        <v>24</v>
      </c>
      <c r="Q31" s="6" t="s">
        <v>23</v>
      </c>
      <c r="R31" s="6" t="s">
        <v>23</v>
      </c>
      <c r="S31" s="6" t="s">
        <v>23</v>
      </c>
      <c r="T31" s="6" t="s">
        <v>23</v>
      </c>
      <c r="U31" s="6" t="s">
        <v>24</v>
      </c>
      <c r="V31" s="6" t="s">
        <v>23</v>
      </c>
      <c r="W31" s="6" t="s">
        <v>23</v>
      </c>
      <c r="X31" s="7"/>
      <c r="Y31" s="7" t="s">
        <v>72</v>
      </c>
      <c r="Z31" s="8">
        <v>60</v>
      </c>
      <c r="AA31" s="9" t="s">
        <v>47</v>
      </c>
      <c r="AB31" s="6">
        <v>72</v>
      </c>
      <c r="AC31" s="6">
        <v>49</v>
      </c>
      <c r="AD31" s="6">
        <v>386</v>
      </c>
      <c r="AE31" s="4">
        <f t="shared" si="0"/>
        <v>18.652849740932641</v>
      </c>
      <c r="AF31" s="6">
        <v>890</v>
      </c>
      <c r="AG31" s="4">
        <f t="shared" si="1"/>
        <v>5.5056179775280896</v>
      </c>
      <c r="AH31" s="10">
        <v>442296</v>
      </c>
      <c r="AI31" s="10">
        <v>442296</v>
      </c>
    </row>
    <row r="32" spans="1:36" x14ac:dyDescent="0.2">
      <c r="A32" s="3" t="s">
        <v>106</v>
      </c>
      <c r="B32" s="4">
        <v>3.68</v>
      </c>
      <c r="C32" s="4">
        <v>3.73</v>
      </c>
      <c r="D32" s="4">
        <v>3.24</v>
      </c>
      <c r="E32" s="4">
        <v>3.99</v>
      </c>
      <c r="F32" s="4">
        <v>3.34</v>
      </c>
      <c r="G32" s="4">
        <v>3.99</v>
      </c>
      <c r="H32" s="5">
        <v>21.8</v>
      </c>
      <c r="I32" s="5">
        <v>22</v>
      </c>
      <c r="J32" s="5">
        <v>21.5</v>
      </c>
      <c r="K32" s="6" t="s">
        <v>24</v>
      </c>
      <c r="L32" s="6" t="s">
        <v>24</v>
      </c>
      <c r="M32" s="6" t="s">
        <v>24</v>
      </c>
      <c r="N32" s="6" t="s">
        <v>24</v>
      </c>
      <c r="O32" s="6" t="s">
        <v>24</v>
      </c>
      <c r="P32" s="6" t="s">
        <v>24</v>
      </c>
      <c r="Q32" s="6" t="s">
        <v>23</v>
      </c>
      <c r="R32" s="6" t="s">
        <v>23</v>
      </c>
      <c r="S32" s="6" t="s">
        <v>23</v>
      </c>
      <c r="T32" s="6" t="s">
        <v>23</v>
      </c>
      <c r="U32" s="6" t="s">
        <v>24</v>
      </c>
      <c r="V32" s="6" t="s">
        <v>23</v>
      </c>
      <c r="W32" s="6" t="s">
        <v>23</v>
      </c>
      <c r="X32" s="19" t="s">
        <v>208</v>
      </c>
      <c r="Y32" s="7" t="s">
        <v>71</v>
      </c>
      <c r="Z32" s="8">
        <v>50</v>
      </c>
      <c r="AA32" s="9" t="s">
        <v>48</v>
      </c>
      <c r="AB32" s="6">
        <v>71</v>
      </c>
      <c r="AC32" s="6">
        <v>32</v>
      </c>
      <c r="AD32" s="6">
        <v>355</v>
      </c>
      <c r="AE32" s="4">
        <f t="shared" si="0"/>
        <v>20</v>
      </c>
      <c r="AF32" s="6">
        <v>1139</v>
      </c>
      <c r="AG32" s="4">
        <f t="shared" si="1"/>
        <v>2.8094820017559261</v>
      </c>
      <c r="AH32" s="10">
        <v>347276</v>
      </c>
      <c r="AI32" s="10">
        <v>424546</v>
      </c>
    </row>
    <row r="33" spans="1:37" x14ac:dyDescent="0.2">
      <c r="A33" s="3" t="s">
        <v>107</v>
      </c>
      <c r="B33" s="4">
        <v>3.56</v>
      </c>
      <c r="C33" s="4">
        <v>3.62</v>
      </c>
      <c r="D33" s="4">
        <v>3.04</v>
      </c>
      <c r="E33" s="4">
        <v>4</v>
      </c>
      <c r="F33" s="4">
        <v>3.18</v>
      </c>
      <c r="G33" s="4">
        <v>3.99</v>
      </c>
      <c r="H33" s="5">
        <v>20.9</v>
      </c>
      <c r="I33" s="5">
        <v>21.1</v>
      </c>
      <c r="J33" s="5">
        <v>20.399999999999999</v>
      </c>
      <c r="K33" s="6" t="s">
        <v>24</v>
      </c>
      <c r="L33" s="6" t="s">
        <v>24</v>
      </c>
      <c r="M33" s="6" t="s">
        <v>24</v>
      </c>
      <c r="N33" s="6" t="s">
        <v>24</v>
      </c>
      <c r="O33" s="6" t="s">
        <v>24</v>
      </c>
      <c r="P33" s="6" t="s">
        <v>24</v>
      </c>
      <c r="Q33" s="6" t="s">
        <v>24</v>
      </c>
      <c r="R33" s="6" t="s">
        <v>23</v>
      </c>
      <c r="S33" s="6" t="s">
        <v>23</v>
      </c>
      <c r="T33" s="6" t="s">
        <v>23</v>
      </c>
      <c r="U33" s="6" t="s">
        <v>23</v>
      </c>
      <c r="V33" s="6" t="s">
        <v>23</v>
      </c>
      <c r="W33" s="6" t="s">
        <v>23</v>
      </c>
      <c r="X33" s="19" t="s">
        <v>152</v>
      </c>
      <c r="Y33" s="7" t="s">
        <v>68</v>
      </c>
      <c r="Z33" s="8">
        <v>50</v>
      </c>
      <c r="AA33" s="9" t="s">
        <v>49</v>
      </c>
      <c r="AB33" s="6">
        <v>69</v>
      </c>
      <c r="AC33" s="6">
        <v>27</v>
      </c>
      <c r="AD33" s="6">
        <v>168</v>
      </c>
      <c r="AE33" s="4">
        <f t="shared" si="0"/>
        <v>41.071428571428569</v>
      </c>
      <c r="AF33" s="6">
        <v>421</v>
      </c>
      <c r="AG33" s="4">
        <f t="shared" si="1"/>
        <v>6.4133016627078394</v>
      </c>
      <c r="AH33" s="10">
        <v>342909</v>
      </c>
      <c r="AI33" s="10">
        <v>511079</v>
      </c>
      <c r="AJ33" t="s">
        <v>197</v>
      </c>
      <c r="AK33"/>
    </row>
    <row r="34" spans="1:37" x14ac:dyDescent="0.2">
      <c r="A34" s="3" t="s">
        <v>109</v>
      </c>
      <c r="B34" s="4">
        <v>3.37</v>
      </c>
      <c r="C34" s="4">
        <v>3.47</v>
      </c>
      <c r="D34" s="4">
        <v>2.97</v>
      </c>
      <c r="E34" s="4">
        <v>3.87</v>
      </c>
      <c r="F34" s="4">
        <v>3.07</v>
      </c>
      <c r="G34" s="4">
        <v>3.85</v>
      </c>
      <c r="H34" s="5">
        <v>18.899999999999999</v>
      </c>
      <c r="I34" s="5">
        <v>19.3</v>
      </c>
      <c r="J34" s="5">
        <v>18.5</v>
      </c>
      <c r="K34" s="6" t="s">
        <v>24</v>
      </c>
      <c r="L34" s="6" t="s">
        <v>24</v>
      </c>
      <c r="M34" s="6" t="s">
        <v>24</v>
      </c>
      <c r="N34" s="6" t="s">
        <v>24</v>
      </c>
      <c r="O34" s="6" t="s">
        <v>24</v>
      </c>
      <c r="P34" s="6" t="s">
        <v>24</v>
      </c>
      <c r="Q34" s="6" t="s">
        <v>23</v>
      </c>
      <c r="R34" s="18" t="s">
        <v>24</v>
      </c>
      <c r="S34" s="6" t="s">
        <v>23</v>
      </c>
      <c r="T34" s="6" t="s">
        <v>23</v>
      </c>
      <c r="U34" s="6" t="s">
        <v>23</v>
      </c>
      <c r="V34" s="6" t="s">
        <v>24</v>
      </c>
      <c r="W34" s="6" t="s">
        <v>23</v>
      </c>
      <c r="X34" s="19" t="s">
        <v>157</v>
      </c>
      <c r="Y34" s="7" t="s">
        <v>70</v>
      </c>
      <c r="Z34" s="8">
        <v>75</v>
      </c>
      <c r="AA34" t="s">
        <v>195</v>
      </c>
      <c r="AB34" s="6">
        <v>10</v>
      </c>
      <c r="AC34" s="6">
        <v>51</v>
      </c>
      <c r="AD34" s="6">
        <v>75</v>
      </c>
      <c r="AE34" s="4">
        <f t="shared" ref="AE34:AE65" si="2">(AB34/AD34)*100</f>
        <v>13.333333333333334</v>
      </c>
      <c r="AF34" s="6">
        <v>1271</v>
      </c>
      <c r="AG34" s="4">
        <f t="shared" ref="AG34:AG65" si="3">(AC34/AF34)*100</f>
        <v>4.0125885129819041</v>
      </c>
      <c r="AH34" s="10">
        <v>465031</v>
      </c>
      <c r="AI34" s="10">
        <v>465031</v>
      </c>
      <c r="AJ34" t="s">
        <v>197</v>
      </c>
    </row>
    <row r="35" spans="1:37" x14ac:dyDescent="0.2">
      <c r="A35" s="3" t="s">
        <v>110</v>
      </c>
      <c r="B35" s="4">
        <v>3.58</v>
      </c>
      <c r="C35" s="4">
        <v>3.66</v>
      </c>
      <c r="D35" s="4">
        <v>2.63</v>
      </c>
      <c r="E35" s="4">
        <v>3.99</v>
      </c>
      <c r="F35" s="4">
        <v>2.78</v>
      </c>
      <c r="G35" s="4">
        <v>3.99</v>
      </c>
      <c r="H35" s="5">
        <v>19.8</v>
      </c>
      <c r="I35" s="5">
        <v>19.8</v>
      </c>
      <c r="J35" s="5">
        <v>19.399999999999999</v>
      </c>
      <c r="K35" s="6" t="s">
        <v>24</v>
      </c>
      <c r="L35" s="6" t="s">
        <v>24</v>
      </c>
      <c r="M35" s="6" t="s">
        <v>24</v>
      </c>
      <c r="N35" s="6" t="s">
        <v>24</v>
      </c>
      <c r="O35" s="6" t="s">
        <v>24</v>
      </c>
      <c r="P35" s="6" t="s">
        <v>24</v>
      </c>
      <c r="Q35" s="18" t="s">
        <v>24</v>
      </c>
      <c r="R35" s="6" t="s">
        <v>24</v>
      </c>
      <c r="S35" s="18" t="s">
        <v>23</v>
      </c>
      <c r="T35" s="6" t="s">
        <v>23</v>
      </c>
      <c r="U35" s="18" t="s">
        <v>24</v>
      </c>
      <c r="V35" s="6" t="s">
        <v>24</v>
      </c>
      <c r="W35" s="18" t="s">
        <v>24</v>
      </c>
      <c r="X35" s="19" t="s">
        <v>234</v>
      </c>
      <c r="Y35" s="7" t="s">
        <v>69</v>
      </c>
      <c r="Z35" s="8">
        <v>100</v>
      </c>
      <c r="AA35" s="9" t="s">
        <v>50</v>
      </c>
      <c r="AB35" s="6">
        <v>59</v>
      </c>
      <c r="AC35" s="6">
        <v>46</v>
      </c>
      <c r="AD35" s="6">
        <v>121</v>
      </c>
      <c r="AE35" s="4">
        <f t="shared" si="2"/>
        <v>48.760330578512395</v>
      </c>
      <c r="AF35" s="6">
        <v>588</v>
      </c>
      <c r="AG35" s="4">
        <f t="shared" si="3"/>
        <v>7.8231292517006805</v>
      </c>
      <c r="AH35" s="10">
        <v>276444</v>
      </c>
      <c r="AI35" s="10">
        <v>435836</v>
      </c>
    </row>
    <row r="36" spans="1:37" x14ac:dyDescent="0.2">
      <c r="A36" s="3" t="s">
        <v>108</v>
      </c>
      <c r="B36" s="4">
        <v>3.58</v>
      </c>
      <c r="C36" s="4">
        <v>3.54</v>
      </c>
      <c r="D36" s="4">
        <v>2.62</v>
      </c>
      <c r="E36" s="4">
        <v>4</v>
      </c>
      <c r="F36" s="4">
        <v>2.88</v>
      </c>
      <c r="G36" s="4">
        <v>4</v>
      </c>
      <c r="H36" s="5">
        <v>19.3</v>
      </c>
      <c r="I36" s="5">
        <v>19.7</v>
      </c>
      <c r="J36" s="5">
        <v>18.7</v>
      </c>
      <c r="K36" s="6" t="s">
        <v>23</v>
      </c>
      <c r="L36" s="6" t="s">
        <v>24</v>
      </c>
      <c r="M36" s="6" t="s">
        <v>24</v>
      </c>
      <c r="N36" s="6" t="s">
        <v>24</v>
      </c>
      <c r="O36" s="6" t="s">
        <v>24</v>
      </c>
      <c r="P36" s="6" t="s">
        <v>24</v>
      </c>
      <c r="Q36" s="6" t="s">
        <v>24</v>
      </c>
      <c r="R36" s="6" t="s">
        <v>23</v>
      </c>
      <c r="S36" s="6" t="s">
        <v>23</v>
      </c>
      <c r="T36" s="6" t="s">
        <v>23</v>
      </c>
      <c r="U36" s="6" t="s">
        <v>23</v>
      </c>
      <c r="V36" s="6" t="s">
        <v>23</v>
      </c>
      <c r="W36" s="6" t="s">
        <v>23</v>
      </c>
      <c r="X36" s="7" t="s">
        <v>26</v>
      </c>
      <c r="Y36" s="7" t="s">
        <v>76</v>
      </c>
      <c r="Z36" s="8">
        <v>70</v>
      </c>
      <c r="AB36" s="6">
        <v>39</v>
      </c>
      <c r="AC36" s="6">
        <v>0</v>
      </c>
      <c r="AD36" s="6">
        <v>125</v>
      </c>
      <c r="AE36" s="4">
        <f t="shared" si="2"/>
        <v>31.2</v>
      </c>
      <c r="AF36" s="6">
        <v>65</v>
      </c>
      <c r="AG36" s="4">
        <f t="shared" si="3"/>
        <v>0</v>
      </c>
      <c r="AH36" s="10">
        <v>183900</v>
      </c>
      <c r="AI36" s="6" t="s">
        <v>149</v>
      </c>
    </row>
    <row r="37" spans="1:37" x14ac:dyDescent="0.2">
      <c r="A37" s="3" t="s">
        <v>119</v>
      </c>
      <c r="B37" s="4">
        <v>3.43</v>
      </c>
      <c r="C37" s="4">
        <v>3.5</v>
      </c>
      <c r="D37" s="4">
        <v>2.84</v>
      </c>
      <c r="E37" s="4">
        <v>3.94</v>
      </c>
      <c r="F37" s="4">
        <v>2.94</v>
      </c>
      <c r="G37" s="4">
        <v>3.94</v>
      </c>
      <c r="H37" s="5">
        <v>20.399999999999999</v>
      </c>
      <c r="I37" s="5">
        <v>20.100000000000001</v>
      </c>
      <c r="J37" s="5">
        <v>19.899999999999999</v>
      </c>
      <c r="K37" s="6" t="s">
        <v>23</v>
      </c>
      <c r="L37" s="6" t="s">
        <v>24</v>
      </c>
      <c r="M37" s="6" t="s">
        <v>24</v>
      </c>
      <c r="N37" s="6" t="s">
        <v>24</v>
      </c>
      <c r="O37" s="6" t="s">
        <v>24</v>
      </c>
      <c r="P37" s="6" t="s">
        <v>24</v>
      </c>
      <c r="Q37" s="6" t="s">
        <v>24</v>
      </c>
      <c r="R37" s="6" t="s">
        <v>23</v>
      </c>
      <c r="S37" s="6" t="s">
        <v>23</v>
      </c>
      <c r="T37" s="6" t="s">
        <v>23</v>
      </c>
      <c r="U37" s="6" t="s">
        <v>23</v>
      </c>
      <c r="V37" s="6" t="s">
        <v>23</v>
      </c>
      <c r="W37" s="6" t="s">
        <v>23</v>
      </c>
      <c r="X37" s="7"/>
      <c r="Y37" s="7" t="s">
        <v>71</v>
      </c>
      <c r="Z37" s="8">
        <v>0</v>
      </c>
      <c r="AA37" s="9" t="s">
        <v>54</v>
      </c>
      <c r="AB37" s="6">
        <v>52</v>
      </c>
      <c r="AC37" s="6">
        <v>0</v>
      </c>
      <c r="AD37" s="6">
        <v>329</v>
      </c>
      <c r="AE37" s="4">
        <f t="shared" si="2"/>
        <v>15.805471124620061</v>
      </c>
      <c r="AF37" s="6">
        <v>49</v>
      </c>
      <c r="AG37" s="4">
        <f t="shared" si="3"/>
        <v>0</v>
      </c>
      <c r="AH37" s="10">
        <v>246345</v>
      </c>
      <c r="AI37" s="6" t="s">
        <v>149</v>
      </c>
      <c r="AJ37" t="s">
        <v>200</v>
      </c>
    </row>
    <row r="38" spans="1:37" x14ac:dyDescent="0.2">
      <c r="A38" s="3" t="s">
        <v>120</v>
      </c>
      <c r="B38" s="4">
        <v>3.51</v>
      </c>
      <c r="C38" s="4">
        <v>3.59</v>
      </c>
      <c r="D38" s="4">
        <v>2.89</v>
      </c>
      <c r="E38" s="4">
        <v>3.98</v>
      </c>
      <c r="F38" s="4">
        <v>3.05</v>
      </c>
      <c r="G38" s="4">
        <v>3.98</v>
      </c>
      <c r="H38" s="5">
        <v>21.8</v>
      </c>
      <c r="I38" s="5">
        <v>21.9</v>
      </c>
      <c r="J38" s="5">
        <v>21.4</v>
      </c>
      <c r="K38" s="6" t="s">
        <v>24</v>
      </c>
      <c r="L38" s="6" t="s">
        <v>24</v>
      </c>
      <c r="M38" s="6" t="s">
        <v>24</v>
      </c>
      <c r="N38" s="6" t="s">
        <v>24</v>
      </c>
      <c r="O38" s="6" t="s">
        <v>24</v>
      </c>
      <c r="P38" s="6" t="s">
        <v>24</v>
      </c>
      <c r="Q38" s="6" t="s">
        <v>23</v>
      </c>
      <c r="R38" s="6" t="s">
        <v>24</v>
      </c>
      <c r="S38" s="6" t="s">
        <v>23</v>
      </c>
      <c r="T38" s="6" t="s">
        <v>23</v>
      </c>
      <c r="U38" s="6" t="s">
        <v>23</v>
      </c>
      <c r="V38" s="18" t="s">
        <v>24</v>
      </c>
      <c r="W38" s="6" t="s">
        <v>23</v>
      </c>
      <c r="X38" s="7"/>
      <c r="Y38" s="7" t="s">
        <v>68</v>
      </c>
      <c r="Z38" s="8">
        <v>50</v>
      </c>
      <c r="AA38" s="9" t="s">
        <v>55</v>
      </c>
      <c r="AB38" s="6">
        <v>66</v>
      </c>
      <c r="AC38" s="6">
        <v>16</v>
      </c>
      <c r="AD38" s="6">
        <v>304</v>
      </c>
      <c r="AE38" s="4">
        <f t="shared" si="2"/>
        <v>21.710526315789476</v>
      </c>
      <c r="AF38" s="6">
        <v>872</v>
      </c>
      <c r="AG38" s="4">
        <f t="shared" si="3"/>
        <v>1.834862385321101</v>
      </c>
      <c r="AH38" s="10">
        <v>287777</v>
      </c>
      <c r="AI38" s="10">
        <v>436985</v>
      </c>
    </row>
    <row r="39" spans="1:37" x14ac:dyDescent="0.2">
      <c r="A39" s="3" t="s">
        <v>111</v>
      </c>
      <c r="B39" s="4">
        <v>3.49</v>
      </c>
      <c r="C39" s="4">
        <v>3.62</v>
      </c>
      <c r="D39" s="4">
        <v>3.1</v>
      </c>
      <c r="E39" s="4">
        <v>3.95</v>
      </c>
      <c r="F39" s="4">
        <v>3.38</v>
      </c>
      <c r="G39" s="4">
        <v>3.94</v>
      </c>
      <c r="H39" s="5">
        <v>19.600000000000001</v>
      </c>
      <c r="I39" s="5">
        <v>20.2</v>
      </c>
      <c r="J39" s="5">
        <v>19.2</v>
      </c>
      <c r="K39" s="6" t="s">
        <v>23</v>
      </c>
      <c r="L39" s="6" t="s">
        <v>24</v>
      </c>
      <c r="M39" s="6" t="s">
        <v>24</v>
      </c>
      <c r="N39" s="6" t="s">
        <v>24</v>
      </c>
      <c r="O39" s="6" t="s">
        <v>24</v>
      </c>
      <c r="P39" s="6" t="s">
        <v>24</v>
      </c>
      <c r="Q39" s="6" t="s">
        <v>23</v>
      </c>
      <c r="R39" s="6" t="s">
        <v>23</v>
      </c>
      <c r="S39" s="6" t="s">
        <v>23</v>
      </c>
      <c r="T39" s="6" t="s">
        <v>23</v>
      </c>
      <c r="U39" s="6" t="s">
        <v>23</v>
      </c>
      <c r="V39" s="6" t="s">
        <v>23</v>
      </c>
      <c r="W39" s="6" t="s">
        <v>23</v>
      </c>
      <c r="X39" s="7"/>
      <c r="Y39" s="7" t="s">
        <v>68</v>
      </c>
      <c r="Z39" s="8">
        <v>65</v>
      </c>
      <c r="AB39" s="6">
        <v>9</v>
      </c>
      <c r="AC39" s="6">
        <v>102</v>
      </c>
      <c r="AD39" s="6">
        <v>47</v>
      </c>
      <c r="AE39" s="4">
        <f t="shared" si="2"/>
        <v>19.148936170212767</v>
      </c>
      <c r="AF39" s="6">
        <v>1838</v>
      </c>
      <c r="AG39" s="4">
        <f t="shared" si="3"/>
        <v>5.549510337323178</v>
      </c>
      <c r="AH39" s="10">
        <v>387499</v>
      </c>
      <c r="AI39" s="10">
        <v>387499</v>
      </c>
    </row>
    <row r="40" spans="1:37" x14ac:dyDescent="0.2">
      <c r="A40" s="3" t="s">
        <v>112</v>
      </c>
      <c r="B40" s="4">
        <v>3.6</v>
      </c>
      <c r="C40" s="4">
        <v>3.68</v>
      </c>
      <c r="D40" s="4">
        <v>3.08</v>
      </c>
      <c r="E40" s="4">
        <v>4</v>
      </c>
      <c r="F40" s="4">
        <v>3.24</v>
      </c>
      <c r="G40" s="4">
        <v>4</v>
      </c>
      <c r="H40" s="5">
        <v>20.5</v>
      </c>
      <c r="I40" s="5">
        <v>21.3</v>
      </c>
      <c r="J40" s="5">
        <v>19.600000000000001</v>
      </c>
      <c r="K40" s="6" t="s">
        <v>23</v>
      </c>
      <c r="L40" s="6" t="s">
        <v>24</v>
      </c>
      <c r="M40" s="6" t="s">
        <v>24</v>
      </c>
      <c r="N40" s="6" t="s">
        <v>24</v>
      </c>
      <c r="O40" s="6" t="s">
        <v>24</v>
      </c>
      <c r="P40" s="6" t="s">
        <v>24</v>
      </c>
      <c r="Q40" s="6" t="s">
        <v>23</v>
      </c>
      <c r="R40" s="6" t="s">
        <v>23</v>
      </c>
      <c r="S40" s="6" t="s">
        <v>23</v>
      </c>
      <c r="T40" s="6" t="s">
        <v>23</v>
      </c>
      <c r="U40" s="6" t="s">
        <v>23</v>
      </c>
      <c r="V40" s="6" t="s">
        <v>23</v>
      </c>
      <c r="W40" s="6" t="s">
        <v>23</v>
      </c>
      <c r="X40" s="7"/>
      <c r="Y40" s="7" t="s">
        <v>70</v>
      </c>
      <c r="Z40" s="8">
        <v>0</v>
      </c>
      <c r="AB40" s="6">
        <v>32</v>
      </c>
      <c r="AC40" s="6">
        <v>20</v>
      </c>
      <c r="AD40" s="6">
        <v>61</v>
      </c>
      <c r="AE40" s="4">
        <f t="shared" si="2"/>
        <v>52.459016393442624</v>
      </c>
      <c r="AF40" s="6">
        <v>436</v>
      </c>
      <c r="AG40" s="4">
        <f t="shared" si="3"/>
        <v>4.5871559633027523</v>
      </c>
      <c r="AH40" s="10">
        <v>284925</v>
      </c>
      <c r="AI40" s="10">
        <v>416655</v>
      </c>
    </row>
    <row r="41" spans="1:37" x14ac:dyDescent="0.2">
      <c r="A41" s="3" t="s">
        <v>114</v>
      </c>
      <c r="B41" s="4">
        <v>3.55</v>
      </c>
      <c r="C41" s="4">
        <v>3.61</v>
      </c>
      <c r="D41" s="4">
        <v>2.95</v>
      </c>
      <c r="E41" s="4">
        <v>3.99</v>
      </c>
      <c r="F41" s="4">
        <v>3.03</v>
      </c>
      <c r="G41" s="4">
        <v>3.96</v>
      </c>
      <c r="H41" s="5">
        <v>21.5</v>
      </c>
      <c r="I41" s="5">
        <v>20.2</v>
      </c>
      <c r="J41" s="5">
        <v>21.4</v>
      </c>
      <c r="K41" s="6" t="s">
        <v>23</v>
      </c>
      <c r="L41" s="6" t="s">
        <v>24</v>
      </c>
      <c r="M41" s="6" t="s">
        <v>24</v>
      </c>
      <c r="N41" s="6" t="s">
        <v>24</v>
      </c>
      <c r="O41" s="6" t="s">
        <v>24</v>
      </c>
      <c r="P41" s="6" t="s">
        <v>24</v>
      </c>
      <c r="Q41" s="6" t="s">
        <v>23</v>
      </c>
      <c r="R41" s="6" t="s">
        <v>23</v>
      </c>
      <c r="S41" s="6" t="s">
        <v>23</v>
      </c>
      <c r="T41" s="6" t="s">
        <v>23</v>
      </c>
      <c r="U41" s="6" t="s">
        <v>23</v>
      </c>
      <c r="V41" s="6" t="s">
        <v>23</v>
      </c>
      <c r="W41" s="6" t="s">
        <v>23</v>
      </c>
      <c r="X41" s="19" t="s">
        <v>235</v>
      </c>
      <c r="Y41" s="7" t="s">
        <v>71</v>
      </c>
      <c r="Z41" s="8">
        <v>50</v>
      </c>
      <c r="AA41" t="s">
        <v>236</v>
      </c>
      <c r="AB41" s="6">
        <v>63</v>
      </c>
      <c r="AC41" s="6">
        <v>30</v>
      </c>
      <c r="AD41" s="6">
        <v>302</v>
      </c>
      <c r="AE41" s="4">
        <f t="shared" si="2"/>
        <v>20.860927152317881</v>
      </c>
      <c r="AF41" s="6">
        <v>1519</v>
      </c>
      <c r="AG41" s="4">
        <f t="shared" si="3"/>
        <v>1.9749835418038184</v>
      </c>
      <c r="AH41" s="10">
        <v>293909</v>
      </c>
      <c r="AI41" s="10">
        <v>403129</v>
      </c>
      <c r="AJ41" t="s">
        <v>237</v>
      </c>
    </row>
    <row r="42" spans="1:37" x14ac:dyDescent="0.2">
      <c r="A42" s="3" t="s">
        <v>113</v>
      </c>
      <c r="B42" s="4">
        <v>3.47</v>
      </c>
      <c r="C42" s="4">
        <v>3.56</v>
      </c>
      <c r="D42" s="4">
        <v>2.73</v>
      </c>
      <c r="E42" s="4">
        <v>3.93</v>
      </c>
      <c r="F42" s="4">
        <v>3.06</v>
      </c>
      <c r="G42" s="4">
        <v>3.95</v>
      </c>
      <c r="H42" s="5">
        <v>21.3</v>
      </c>
      <c r="I42" s="5">
        <v>21</v>
      </c>
      <c r="J42" s="5">
        <v>20.7</v>
      </c>
      <c r="K42" s="6" t="s">
        <v>24</v>
      </c>
      <c r="L42" s="6" t="s">
        <v>24</v>
      </c>
      <c r="M42" s="6" t="s">
        <v>24</v>
      </c>
      <c r="N42" s="6" t="s">
        <v>24</v>
      </c>
      <c r="O42" s="6" t="s">
        <v>24</v>
      </c>
      <c r="P42" s="6" t="s">
        <v>24</v>
      </c>
      <c r="Q42" s="6" t="s">
        <v>23</v>
      </c>
      <c r="R42" s="6" t="s">
        <v>24</v>
      </c>
      <c r="S42" s="6" t="s">
        <v>23</v>
      </c>
      <c r="T42" s="6" t="s">
        <v>23</v>
      </c>
      <c r="U42" s="6" t="s">
        <v>23</v>
      </c>
      <c r="V42" s="18" t="s">
        <v>24</v>
      </c>
      <c r="W42" s="6" t="s">
        <v>23</v>
      </c>
      <c r="X42" s="19" t="s">
        <v>207</v>
      </c>
      <c r="Y42" s="7" t="s">
        <v>71</v>
      </c>
      <c r="Z42" s="8">
        <v>100</v>
      </c>
      <c r="AA42" s="9" t="s">
        <v>51</v>
      </c>
      <c r="AB42" s="6">
        <v>47</v>
      </c>
      <c r="AC42" s="6">
        <v>34</v>
      </c>
      <c r="AD42" s="6">
        <v>87</v>
      </c>
      <c r="AE42" s="4">
        <f t="shared" si="2"/>
        <v>54.022988505747129</v>
      </c>
      <c r="AF42" s="6">
        <v>1448</v>
      </c>
      <c r="AG42" s="4">
        <f t="shared" si="3"/>
        <v>2.3480662983425415</v>
      </c>
      <c r="AH42" s="10">
        <v>381676</v>
      </c>
      <c r="AI42" s="10">
        <v>527371</v>
      </c>
    </row>
    <row r="43" spans="1:37" x14ac:dyDescent="0.2">
      <c r="A43" s="3" t="s">
        <v>115</v>
      </c>
      <c r="B43" s="4">
        <v>3.71</v>
      </c>
      <c r="C43" s="4">
        <v>3.75</v>
      </c>
      <c r="D43" s="4">
        <v>3.3</v>
      </c>
      <c r="E43" s="4">
        <v>4</v>
      </c>
      <c r="F43" s="4">
        <v>3.42</v>
      </c>
      <c r="G43" s="4">
        <v>3.99</v>
      </c>
      <c r="H43" s="5">
        <v>23.9</v>
      </c>
      <c r="I43" s="5">
        <v>21.7</v>
      </c>
      <c r="J43" s="5">
        <v>23.9</v>
      </c>
      <c r="K43" s="6" t="s">
        <v>24</v>
      </c>
      <c r="L43" s="6" t="s">
        <v>24</v>
      </c>
      <c r="M43" s="6" t="s">
        <v>24</v>
      </c>
      <c r="N43" s="6" t="s">
        <v>24</v>
      </c>
      <c r="O43" s="6" t="s">
        <v>24</v>
      </c>
      <c r="P43" s="6" t="s">
        <v>24</v>
      </c>
      <c r="Q43" s="6" t="s">
        <v>24</v>
      </c>
      <c r="R43" s="6" t="s">
        <v>23</v>
      </c>
      <c r="S43" s="6" t="s">
        <v>23</v>
      </c>
      <c r="T43" s="6" t="s">
        <v>23</v>
      </c>
      <c r="U43" s="6" t="s">
        <v>23</v>
      </c>
      <c r="V43" s="6" t="s">
        <v>23</v>
      </c>
      <c r="W43" s="6" t="s">
        <v>23</v>
      </c>
      <c r="X43" s="7"/>
      <c r="Y43" s="7" t="s">
        <v>70</v>
      </c>
      <c r="Z43" s="8">
        <v>0</v>
      </c>
      <c r="AA43" s="9" t="s">
        <v>52</v>
      </c>
      <c r="AB43" s="6">
        <v>31</v>
      </c>
      <c r="AC43" s="6">
        <v>55</v>
      </c>
      <c r="AD43" s="6">
        <v>259</v>
      </c>
      <c r="AE43" s="4">
        <f t="shared" si="2"/>
        <v>11.969111969111969</v>
      </c>
      <c r="AF43" s="6">
        <v>1115</v>
      </c>
      <c r="AG43" s="4">
        <f t="shared" si="3"/>
        <v>4.9327354260089686</v>
      </c>
      <c r="AH43" s="10">
        <v>475329</v>
      </c>
      <c r="AI43" s="10">
        <v>475329</v>
      </c>
    </row>
    <row r="44" spans="1:37" x14ac:dyDescent="0.2">
      <c r="A44" s="3" t="s">
        <v>116</v>
      </c>
      <c r="B44" s="4">
        <v>3.38</v>
      </c>
      <c r="C44" s="4">
        <v>3.45</v>
      </c>
      <c r="D44" s="4">
        <v>2.72</v>
      </c>
      <c r="E44" s="4">
        <v>3.93</v>
      </c>
      <c r="F44" s="4">
        <v>2.97</v>
      </c>
      <c r="G44" s="4">
        <v>3.93</v>
      </c>
      <c r="H44" s="5">
        <v>21</v>
      </c>
      <c r="I44" s="5">
        <v>20</v>
      </c>
      <c r="J44" s="5">
        <v>20.7</v>
      </c>
      <c r="K44" s="6" t="s">
        <v>23</v>
      </c>
      <c r="L44" s="6" t="s">
        <v>24</v>
      </c>
      <c r="M44" s="6" t="s">
        <v>24</v>
      </c>
      <c r="N44" s="6" t="s">
        <v>24</v>
      </c>
      <c r="O44" s="6" t="s">
        <v>24</v>
      </c>
      <c r="P44" s="6" t="s">
        <v>24</v>
      </c>
      <c r="Q44" s="6" t="s">
        <v>23</v>
      </c>
      <c r="R44" s="6" t="s">
        <v>23</v>
      </c>
      <c r="S44" s="6" t="s">
        <v>23</v>
      </c>
      <c r="T44" s="6" t="s">
        <v>23</v>
      </c>
      <c r="U44" s="6" t="s">
        <v>23</v>
      </c>
      <c r="V44" s="6" t="s">
        <v>23</v>
      </c>
      <c r="W44" s="6" t="s">
        <v>23</v>
      </c>
      <c r="X44" s="7"/>
      <c r="Y44" s="7" t="s">
        <v>75</v>
      </c>
      <c r="Z44" s="8">
        <v>100</v>
      </c>
      <c r="AB44" s="6">
        <v>143</v>
      </c>
      <c r="AC44" s="6">
        <v>178</v>
      </c>
      <c r="AD44" s="6">
        <v>438</v>
      </c>
      <c r="AE44" s="4">
        <f t="shared" si="2"/>
        <v>32.648401826484019</v>
      </c>
      <c r="AF44" s="6">
        <v>2260</v>
      </c>
      <c r="AG44" s="4">
        <f t="shared" si="3"/>
        <v>7.8761061946902657</v>
      </c>
      <c r="AH44" s="10">
        <v>518517</v>
      </c>
      <c r="AI44" s="10">
        <v>518517</v>
      </c>
      <c r="AJ44" t="s">
        <v>213</v>
      </c>
    </row>
    <row r="45" spans="1:37" x14ac:dyDescent="0.2">
      <c r="A45" s="3" t="s">
        <v>117</v>
      </c>
      <c r="B45" s="4">
        <v>3.66</v>
      </c>
      <c r="C45" s="4">
        <v>3.72</v>
      </c>
      <c r="D45" s="4">
        <v>3.34</v>
      </c>
      <c r="E45" s="4">
        <v>3.99</v>
      </c>
      <c r="F45" s="4">
        <v>3.43</v>
      </c>
      <c r="G45" s="4">
        <v>3.98</v>
      </c>
      <c r="H45" s="5">
        <v>22.3</v>
      </c>
      <c r="I45" s="5">
        <v>20.7</v>
      </c>
      <c r="J45" s="5">
        <v>22.1</v>
      </c>
      <c r="K45" s="6" t="s">
        <v>24</v>
      </c>
      <c r="L45" s="6" t="s">
        <v>24</v>
      </c>
      <c r="M45" s="6" t="s">
        <v>24</v>
      </c>
      <c r="N45" s="6" t="s">
        <v>24</v>
      </c>
      <c r="O45" s="6" t="s">
        <v>24</v>
      </c>
      <c r="P45" s="6" t="s">
        <v>24</v>
      </c>
      <c r="Q45" s="6" t="s">
        <v>24</v>
      </c>
      <c r="R45" s="6" t="s">
        <v>23</v>
      </c>
      <c r="S45" s="6" t="s">
        <v>23</v>
      </c>
      <c r="T45" s="6" t="s">
        <v>23</v>
      </c>
      <c r="U45" s="6" t="s">
        <v>23</v>
      </c>
      <c r="V45" s="6" t="s">
        <v>23</v>
      </c>
      <c r="W45" s="6" t="s">
        <v>23</v>
      </c>
      <c r="X45" s="7" t="s">
        <v>158</v>
      </c>
      <c r="Y45" s="7" t="s">
        <v>71</v>
      </c>
      <c r="Z45" s="8">
        <v>100</v>
      </c>
      <c r="AA45" s="9" t="s">
        <v>53</v>
      </c>
      <c r="AB45" s="6">
        <v>32</v>
      </c>
      <c r="AC45" s="6">
        <v>10</v>
      </c>
      <c r="AD45" s="6">
        <v>328</v>
      </c>
      <c r="AE45" s="4">
        <f t="shared" si="2"/>
        <v>9.7560975609756095</v>
      </c>
      <c r="AF45" s="6">
        <v>562</v>
      </c>
      <c r="AG45" s="4">
        <f t="shared" si="3"/>
        <v>1.7793594306049825</v>
      </c>
      <c r="AH45" s="10">
        <v>335961</v>
      </c>
      <c r="AI45" s="10">
        <v>440161</v>
      </c>
    </row>
    <row r="46" spans="1:37" x14ac:dyDescent="0.2">
      <c r="A46" s="3" t="s">
        <v>141</v>
      </c>
      <c r="B46" s="4">
        <v>3.4</v>
      </c>
      <c r="C46" s="4">
        <v>3.47</v>
      </c>
      <c r="D46" s="4">
        <v>2.85</v>
      </c>
      <c r="E46" s="4">
        <v>3.96</v>
      </c>
      <c r="F46" s="4">
        <v>3.04</v>
      </c>
      <c r="G46" s="4">
        <v>3.93</v>
      </c>
      <c r="H46" s="5">
        <v>21.2</v>
      </c>
      <c r="I46" s="5">
        <v>20.3</v>
      </c>
      <c r="J46" s="5">
        <v>21</v>
      </c>
      <c r="K46" s="6" t="s">
        <v>24</v>
      </c>
      <c r="L46" s="6" t="s">
        <v>24</v>
      </c>
      <c r="M46" s="6" t="s">
        <v>24</v>
      </c>
      <c r="N46" s="6" t="s">
        <v>24</v>
      </c>
      <c r="O46" s="18" t="s">
        <v>24</v>
      </c>
      <c r="P46" s="6" t="s">
        <v>24</v>
      </c>
      <c r="Q46" s="6" t="s">
        <v>23</v>
      </c>
      <c r="R46" s="6" t="s">
        <v>23</v>
      </c>
      <c r="S46" s="6" t="s">
        <v>23</v>
      </c>
      <c r="T46" s="6" t="s">
        <v>23</v>
      </c>
      <c r="U46" s="6" t="s">
        <v>23</v>
      </c>
      <c r="V46" s="6" t="s">
        <v>23</v>
      </c>
      <c r="W46" s="6" t="s">
        <v>23</v>
      </c>
      <c r="X46" s="9" t="s">
        <v>159</v>
      </c>
      <c r="Y46" s="9" t="s">
        <v>70</v>
      </c>
      <c r="Z46" s="6">
        <v>30</v>
      </c>
      <c r="AB46" s="6">
        <v>37</v>
      </c>
      <c r="AC46" s="6">
        <v>69</v>
      </c>
      <c r="AD46" s="6">
        <v>298</v>
      </c>
      <c r="AE46" s="4">
        <f t="shared" si="2"/>
        <v>12.416107382550337</v>
      </c>
      <c r="AF46" s="6">
        <v>1981</v>
      </c>
      <c r="AG46" s="4">
        <f t="shared" si="3"/>
        <v>3.4830893488137304</v>
      </c>
      <c r="AH46" s="10">
        <v>379200</v>
      </c>
      <c r="AI46" s="10">
        <v>379200</v>
      </c>
    </row>
    <row r="47" spans="1:37" x14ac:dyDescent="0.2">
      <c r="A47" s="3" t="s">
        <v>118</v>
      </c>
      <c r="B47" s="4">
        <v>3.51</v>
      </c>
      <c r="C47" s="4">
        <v>3.6</v>
      </c>
      <c r="D47" s="4">
        <v>3.04</v>
      </c>
      <c r="E47" s="4">
        <v>3.93</v>
      </c>
      <c r="F47" s="4">
        <v>3.18</v>
      </c>
      <c r="G47" s="4">
        <v>3.95</v>
      </c>
      <c r="H47" s="5">
        <v>20.9</v>
      </c>
      <c r="I47" s="5">
        <v>20.399999999999999</v>
      </c>
      <c r="J47" s="5">
        <v>20.6</v>
      </c>
      <c r="K47" s="6" t="s">
        <v>24</v>
      </c>
      <c r="L47" s="6" t="s">
        <v>24</v>
      </c>
      <c r="M47" s="6" t="s">
        <v>24</v>
      </c>
      <c r="N47" s="6" t="s">
        <v>24</v>
      </c>
      <c r="O47" s="6" t="s">
        <v>24</v>
      </c>
      <c r="P47" s="6" t="s">
        <v>24</v>
      </c>
      <c r="Q47" s="6" t="s">
        <v>23</v>
      </c>
      <c r="R47" s="6" t="s">
        <v>23</v>
      </c>
      <c r="S47" s="6" t="s">
        <v>23</v>
      </c>
      <c r="T47" s="6" t="s">
        <v>23</v>
      </c>
      <c r="U47" s="6" t="s">
        <v>23</v>
      </c>
      <c r="V47" s="6" t="s">
        <v>23</v>
      </c>
      <c r="W47" s="6" t="s">
        <v>23</v>
      </c>
      <c r="X47" s="7"/>
      <c r="Y47" s="19" t="s">
        <v>238</v>
      </c>
      <c r="Z47" s="8">
        <v>100</v>
      </c>
      <c r="AA47" t="s">
        <v>239</v>
      </c>
      <c r="AB47" s="6">
        <v>60</v>
      </c>
      <c r="AC47" s="6">
        <v>30</v>
      </c>
      <c r="AD47" s="6">
        <v>407</v>
      </c>
      <c r="AE47" s="4">
        <f t="shared" si="2"/>
        <v>14.742014742014742</v>
      </c>
      <c r="AF47" s="6">
        <v>1159</v>
      </c>
      <c r="AG47" s="4">
        <f t="shared" si="3"/>
        <v>2.5884383088869716</v>
      </c>
      <c r="AH47" s="10">
        <v>320508</v>
      </c>
      <c r="AI47" s="10">
        <v>424698</v>
      </c>
      <c r="AJ47" t="s">
        <v>197</v>
      </c>
    </row>
    <row r="48" spans="1:37" x14ac:dyDescent="0.2">
      <c r="A48" s="3" t="s">
        <v>121</v>
      </c>
      <c r="B48" s="4">
        <v>3.52</v>
      </c>
      <c r="C48" s="4">
        <v>3.6</v>
      </c>
      <c r="D48" s="4">
        <v>2.91</v>
      </c>
      <c r="E48" s="4">
        <v>3.96</v>
      </c>
      <c r="F48" s="4">
        <v>3.09</v>
      </c>
      <c r="G48" s="4">
        <v>3.97</v>
      </c>
      <c r="H48" s="5">
        <v>20.9</v>
      </c>
      <c r="I48" s="5">
        <v>20.3</v>
      </c>
      <c r="J48" s="5">
        <v>20.2</v>
      </c>
      <c r="K48" s="6" t="s">
        <v>23</v>
      </c>
      <c r="L48" s="6" t="s">
        <v>24</v>
      </c>
      <c r="M48" s="18" t="s">
        <v>24</v>
      </c>
      <c r="N48" s="6" t="s">
        <v>24</v>
      </c>
      <c r="O48" s="6" t="s">
        <v>24</v>
      </c>
      <c r="P48" s="6" t="s">
        <v>23</v>
      </c>
      <c r="Q48" s="6" t="s">
        <v>23</v>
      </c>
      <c r="R48" s="6" t="s">
        <v>23</v>
      </c>
      <c r="S48" s="6" t="s">
        <v>23</v>
      </c>
      <c r="T48" s="6" t="s">
        <v>23</v>
      </c>
      <c r="U48" s="6" t="s">
        <v>23</v>
      </c>
      <c r="V48" s="6" t="s">
        <v>23</v>
      </c>
      <c r="W48" s="6" t="s">
        <v>23</v>
      </c>
      <c r="X48" s="7"/>
      <c r="Y48" s="7" t="s">
        <v>72</v>
      </c>
      <c r="Z48" s="8">
        <v>50</v>
      </c>
      <c r="AA48" s="9" t="s">
        <v>56</v>
      </c>
      <c r="AB48" s="6">
        <v>18</v>
      </c>
      <c r="AC48" s="6">
        <v>51</v>
      </c>
      <c r="AD48" s="6">
        <v>166</v>
      </c>
      <c r="AE48" s="4">
        <f t="shared" si="2"/>
        <v>10.843373493975903</v>
      </c>
      <c r="AF48" s="6">
        <v>1894</v>
      </c>
      <c r="AG48" s="4">
        <f t="shared" si="3"/>
        <v>2.692713833157339</v>
      </c>
      <c r="AH48" s="10">
        <v>448272</v>
      </c>
      <c r="AI48" s="10">
        <v>448272</v>
      </c>
      <c r="AJ48" t="s">
        <v>200</v>
      </c>
    </row>
    <row r="49" spans="1:36" ht="15" customHeight="1" x14ac:dyDescent="0.2">
      <c r="A49" s="3" t="s">
        <v>122</v>
      </c>
      <c r="B49" s="4">
        <v>3.59</v>
      </c>
      <c r="C49" s="4">
        <v>3.65</v>
      </c>
      <c r="D49" s="4">
        <v>3.1</v>
      </c>
      <c r="E49" s="4">
        <v>4</v>
      </c>
      <c r="F49" s="4">
        <v>3.1</v>
      </c>
      <c r="G49" s="4">
        <v>3.99</v>
      </c>
      <c r="H49" s="5">
        <v>20.8</v>
      </c>
      <c r="I49" s="5">
        <v>21.7</v>
      </c>
      <c r="J49" s="5">
        <v>20.399999999999999</v>
      </c>
      <c r="K49" s="6" t="s">
        <v>24</v>
      </c>
      <c r="L49" s="6" t="s">
        <v>24</v>
      </c>
      <c r="M49" s="6" t="s">
        <v>24</v>
      </c>
      <c r="N49" s="6" t="s">
        <v>24</v>
      </c>
      <c r="O49" s="6" t="s">
        <v>24</v>
      </c>
      <c r="P49" s="6" t="s">
        <v>24</v>
      </c>
      <c r="Q49" s="6" t="s">
        <v>23</v>
      </c>
      <c r="R49" s="6" t="s">
        <v>24</v>
      </c>
      <c r="S49" s="6" t="s">
        <v>23</v>
      </c>
      <c r="T49" s="6" t="s">
        <v>23</v>
      </c>
      <c r="U49" s="6" t="s">
        <v>24</v>
      </c>
      <c r="V49" s="6" t="s">
        <v>24</v>
      </c>
      <c r="W49" s="6" t="s">
        <v>23</v>
      </c>
      <c r="X49" s="7"/>
      <c r="Y49" s="7" t="s">
        <v>72</v>
      </c>
      <c r="Z49" s="8">
        <v>40</v>
      </c>
      <c r="AA49" s="9" t="s">
        <v>57</v>
      </c>
      <c r="AB49" s="6">
        <v>101</v>
      </c>
      <c r="AC49" s="6">
        <v>17</v>
      </c>
      <c r="AD49" s="6">
        <v>244</v>
      </c>
      <c r="AE49" s="4">
        <f t="shared" si="2"/>
        <v>41.393442622950822</v>
      </c>
      <c r="AF49" s="6">
        <v>540</v>
      </c>
      <c r="AG49" s="4">
        <f t="shared" si="3"/>
        <v>3.1481481481481479</v>
      </c>
      <c r="AH49" s="10">
        <v>319660</v>
      </c>
      <c r="AI49" s="10">
        <v>532352</v>
      </c>
    </row>
    <row r="50" spans="1:36" ht="15" customHeight="1" x14ac:dyDescent="0.2">
      <c r="A50" s="3" t="s">
        <v>123</v>
      </c>
      <c r="B50" s="4">
        <v>3.47</v>
      </c>
      <c r="C50" s="4">
        <v>3.59</v>
      </c>
      <c r="D50" s="4">
        <v>2.85</v>
      </c>
      <c r="E50" s="4">
        <v>3.92</v>
      </c>
      <c r="F50" s="4">
        <v>3.12</v>
      </c>
      <c r="G50" s="4">
        <v>3.93</v>
      </c>
      <c r="H50" s="5">
        <v>20.100000000000001</v>
      </c>
      <c r="I50" s="5">
        <v>21</v>
      </c>
      <c r="J50" s="5">
        <v>19.7</v>
      </c>
      <c r="K50" s="6" t="s">
        <v>24</v>
      </c>
      <c r="L50" s="6" t="s">
        <v>24</v>
      </c>
      <c r="M50" s="6" t="s">
        <v>24</v>
      </c>
      <c r="N50" s="6" t="s">
        <v>24</v>
      </c>
      <c r="O50" s="6" t="s">
        <v>24</v>
      </c>
      <c r="P50" s="6" t="s">
        <v>24</v>
      </c>
      <c r="Q50" s="6" t="s">
        <v>23</v>
      </c>
      <c r="R50" s="6" t="s">
        <v>23</v>
      </c>
      <c r="S50" s="6" t="s">
        <v>23</v>
      </c>
      <c r="T50" s="6" t="s">
        <v>23</v>
      </c>
      <c r="U50" s="6" t="s">
        <v>23</v>
      </c>
      <c r="V50" s="6" t="s">
        <v>23</v>
      </c>
      <c r="W50" s="6" t="s">
        <v>23</v>
      </c>
      <c r="X50" s="7"/>
      <c r="Y50" s="7" t="s">
        <v>70</v>
      </c>
      <c r="Z50" s="8">
        <v>100</v>
      </c>
      <c r="AA50" s="20" t="s">
        <v>240</v>
      </c>
      <c r="AB50" s="6">
        <v>42</v>
      </c>
      <c r="AC50" s="6">
        <v>10</v>
      </c>
      <c r="AD50" s="6">
        <v>115</v>
      </c>
      <c r="AE50" s="4">
        <f t="shared" si="2"/>
        <v>36.521739130434781</v>
      </c>
      <c r="AF50" s="6">
        <v>612</v>
      </c>
      <c r="AG50" s="4">
        <f t="shared" si="3"/>
        <v>1.6339869281045754</v>
      </c>
      <c r="AH50" s="10">
        <v>276026</v>
      </c>
      <c r="AI50" s="10">
        <v>433818</v>
      </c>
    </row>
    <row r="51" spans="1:36" x14ac:dyDescent="0.2">
      <c r="A51" s="3" t="s">
        <v>124</v>
      </c>
      <c r="B51" s="4">
        <v>3.64</v>
      </c>
      <c r="C51" s="4">
        <v>3.69</v>
      </c>
      <c r="D51" s="4">
        <v>3.22</v>
      </c>
      <c r="E51" s="4">
        <v>3.96</v>
      </c>
      <c r="F51" s="4">
        <v>3.21</v>
      </c>
      <c r="G51" s="4">
        <v>3.96</v>
      </c>
      <c r="H51" s="5">
        <v>20.8</v>
      </c>
      <c r="I51" s="5">
        <v>21.2</v>
      </c>
      <c r="J51" s="5">
        <v>20.3</v>
      </c>
      <c r="K51" s="6" t="s">
        <v>24</v>
      </c>
      <c r="L51" s="6" t="s">
        <v>24</v>
      </c>
      <c r="M51" s="6" t="s">
        <v>24</v>
      </c>
      <c r="N51" s="6" t="s">
        <v>24</v>
      </c>
      <c r="O51" s="6" t="s">
        <v>24</v>
      </c>
      <c r="P51" s="6" t="s">
        <v>24</v>
      </c>
      <c r="Q51" s="6" t="s">
        <v>23</v>
      </c>
      <c r="R51" s="6" t="s">
        <v>24</v>
      </c>
      <c r="S51" s="6" t="s">
        <v>23</v>
      </c>
      <c r="T51" s="6" t="s">
        <v>23</v>
      </c>
      <c r="U51" s="6" t="s">
        <v>23</v>
      </c>
      <c r="V51" s="6" t="s">
        <v>24</v>
      </c>
      <c r="W51" s="6" t="s">
        <v>23</v>
      </c>
      <c r="X51" s="7"/>
      <c r="Y51" s="19" t="s">
        <v>203</v>
      </c>
      <c r="Z51" s="8">
        <v>50</v>
      </c>
      <c r="AA51" s="9" t="s">
        <v>58</v>
      </c>
      <c r="AB51" s="6">
        <v>38</v>
      </c>
      <c r="AC51" s="6">
        <v>35</v>
      </c>
      <c r="AD51" s="6">
        <v>91</v>
      </c>
      <c r="AE51" s="4">
        <f t="shared" si="2"/>
        <v>41.758241758241759</v>
      </c>
      <c r="AF51" s="6">
        <v>811</v>
      </c>
      <c r="AG51" s="4">
        <f t="shared" si="3"/>
        <v>4.3156596794081379</v>
      </c>
      <c r="AH51" s="10">
        <v>345429</v>
      </c>
      <c r="AI51" s="10">
        <v>456201</v>
      </c>
      <c r="AJ51" t="s">
        <v>197</v>
      </c>
    </row>
    <row r="52" spans="1:36" ht="15" customHeight="1" x14ac:dyDescent="0.2">
      <c r="A52" s="3" t="s">
        <v>125</v>
      </c>
      <c r="B52" s="4">
        <v>3.49</v>
      </c>
      <c r="C52" s="4">
        <v>3.55</v>
      </c>
      <c r="D52" s="4">
        <v>3.01</v>
      </c>
      <c r="E52" s="4">
        <v>3.91</v>
      </c>
      <c r="F52" s="4">
        <v>3.06</v>
      </c>
      <c r="G52" s="4">
        <v>3.94</v>
      </c>
      <c r="H52" s="5">
        <v>21.3</v>
      </c>
      <c r="I52" s="5">
        <v>20.6</v>
      </c>
      <c r="J52" s="5">
        <v>20.8</v>
      </c>
      <c r="K52" s="6" t="s">
        <v>23</v>
      </c>
      <c r="L52" s="6" t="s">
        <v>24</v>
      </c>
      <c r="M52" s="6" t="s">
        <v>24</v>
      </c>
      <c r="N52" s="6" t="s">
        <v>24</v>
      </c>
      <c r="O52" s="6" t="s">
        <v>24</v>
      </c>
      <c r="P52" s="6" t="s">
        <v>24</v>
      </c>
      <c r="Q52" s="6" t="s">
        <v>23</v>
      </c>
      <c r="R52" s="6" t="s">
        <v>23</v>
      </c>
      <c r="S52" s="6" t="s">
        <v>23</v>
      </c>
      <c r="T52" s="6" t="s">
        <v>23</v>
      </c>
      <c r="U52" s="6" t="s">
        <v>23</v>
      </c>
      <c r="V52" s="6" t="s">
        <v>23</v>
      </c>
      <c r="W52" s="6" t="s">
        <v>23</v>
      </c>
      <c r="X52" s="7"/>
      <c r="Y52" s="7" t="s">
        <v>74</v>
      </c>
      <c r="Z52" s="8">
        <v>0</v>
      </c>
      <c r="AA52" s="20" t="s">
        <v>241</v>
      </c>
      <c r="AB52" s="6">
        <v>61</v>
      </c>
      <c r="AC52" s="6">
        <v>70</v>
      </c>
      <c r="AD52" s="6">
        <v>244</v>
      </c>
      <c r="AE52" s="4">
        <f t="shared" si="2"/>
        <v>25</v>
      </c>
      <c r="AF52" s="6">
        <v>2261</v>
      </c>
      <c r="AG52" s="4">
        <f t="shared" si="3"/>
        <v>3.0959752321981426</v>
      </c>
      <c r="AH52" s="10">
        <v>385858</v>
      </c>
      <c r="AI52" s="10">
        <v>417642</v>
      </c>
      <c r="AJ52" t="s">
        <v>197</v>
      </c>
    </row>
    <row r="53" spans="1:36" x14ac:dyDescent="0.2">
      <c r="A53" s="3" t="s">
        <v>126</v>
      </c>
      <c r="B53" s="4">
        <v>3.7</v>
      </c>
      <c r="C53" s="4">
        <v>3.75</v>
      </c>
      <c r="D53" s="4">
        <v>3.31</v>
      </c>
      <c r="E53" s="4">
        <v>3.99</v>
      </c>
      <c r="F53" s="4">
        <v>3.46</v>
      </c>
      <c r="G53" s="4">
        <v>3.98</v>
      </c>
      <c r="H53" s="5">
        <v>22.4</v>
      </c>
      <c r="I53" s="5">
        <v>21.7</v>
      </c>
      <c r="J53" s="5">
        <v>21.9</v>
      </c>
      <c r="K53" s="6" t="s">
        <v>24</v>
      </c>
      <c r="L53" s="6" t="s">
        <v>24</v>
      </c>
      <c r="M53" s="6" t="s">
        <v>24</v>
      </c>
      <c r="N53" s="6" t="s">
        <v>24</v>
      </c>
      <c r="O53" s="6" t="s">
        <v>24</v>
      </c>
      <c r="P53" s="6" t="s">
        <v>24</v>
      </c>
      <c r="Q53" s="6" t="s">
        <v>24</v>
      </c>
      <c r="R53" s="6" t="s">
        <v>23</v>
      </c>
      <c r="S53" s="6" t="s">
        <v>23</v>
      </c>
      <c r="T53" s="6" t="s">
        <v>23</v>
      </c>
      <c r="U53" s="6" t="s">
        <v>23</v>
      </c>
      <c r="V53" s="6" t="s">
        <v>23</v>
      </c>
      <c r="W53" s="6" t="s">
        <v>23</v>
      </c>
      <c r="X53" s="19" t="s">
        <v>242</v>
      </c>
      <c r="Y53" s="7" t="s">
        <v>71</v>
      </c>
      <c r="Z53" s="8">
        <v>0</v>
      </c>
      <c r="AA53" s="9" t="s">
        <v>59</v>
      </c>
      <c r="AB53" s="6">
        <v>17</v>
      </c>
      <c r="AC53" s="6">
        <v>107</v>
      </c>
      <c r="AD53" s="6">
        <v>122</v>
      </c>
      <c r="AE53" s="4">
        <f t="shared" si="2"/>
        <v>13.934426229508196</v>
      </c>
      <c r="AF53" s="6">
        <v>1646</v>
      </c>
      <c r="AG53" s="4">
        <f t="shared" si="3"/>
        <v>6.5006075334143372</v>
      </c>
      <c r="AH53" s="10">
        <v>498600</v>
      </c>
      <c r="AI53" s="10">
        <v>498600</v>
      </c>
    </row>
    <row r="54" spans="1:36" x14ac:dyDescent="0.2">
      <c r="A54" s="3" t="s">
        <v>127</v>
      </c>
      <c r="B54" s="4">
        <v>3.62</v>
      </c>
      <c r="C54" s="4">
        <v>3.71</v>
      </c>
      <c r="D54" s="4">
        <v>3.13</v>
      </c>
      <c r="E54" s="4">
        <v>4</v>
      </c>
      <c r="F54" s="4">
        <v>3.35</v>
      </c>
      <c r="G54" s="4">
        <v>3.94</v>
      </c>
      <c r="H54" s="5">
        <v>21.3</v>
      </c>
      <c r="I54" s="5">
        <v>20.8</v>
      </c>
      <c r="J54" s="5">
        <v>21.1</v>
      </c>
      <c r="K54" s="6" t="s">
        <v>24</v>
      </c>
      <c r="L54" s="6" t="s">
        <v>24</v>
      </c>
      <c r="M54" s="6" t="s">
        <v>24</v>
      </c>
      <c r="N54" s="6" t="s">
        <v>24</v>
      </c>
      <c r="O54" s="6" t="s">
        <v>24</v>
      </c>
      <c r="P54" s="6" t="s">
        <v>24</v>
      </c>
      <c r="Q54" s="6" t="s">
        <v>23</v>
      </c>
      <c r="R54" s="6" t="s">
        <v>23</v>
      </c>
      <c r="S54" s="6" t="s">
        <v>23</v>
      </c>
      <c r="T54" s="6" t="s">
        <v>23</v>
      </c>
      <c r="U54" s="6" t="s">
        <v>23</v>
      </c>
      <c r="V54" s="6" t="s">
        <v>23</v>
      </c>
      <c r="W54" s="6" t="s">
        <v>23</v>
      </c>
      <c r="X54" s="7"/>
      <c r="Y54" s="7" t="s">
        <v>73</v>
      </c>
      <c r="Z54" s="8">
        <v>50</v>
      </c>
      <c r="AB54" s="6">
        <v>31</v>
      </c>
      <c r="AC54" s="6">
        <v>41</v>
      </c>
      <c r="AD54" s="6">
        <v>188</v>
      </c>
      <c r="AE54" s="4">
        <f t="shared" si="2"/>
        <v>16.48936170212766</v>
      </c>
      <c r="AF54" s="6">
        <v>1158</v>
      </c>
      <c r="AG54" s="4">
        <f t="shared" si="3"/>
        <v>3.540587219343696</v>
      </c>
      <c r="AH54" s="10">
        <v>360054</v>
      </c>
      <c r="AI54" s="10">
        <v>400158</v>
      </c>
      <c r="AJ54" t="s">
        <v>200</v>
      </c>
    </row>
    <row r="55" spans="1:36" x14ac:dyDescent="0.2">
      <c r="A55" s="3" t="s">
        <v>128</v>
      </c>
      <c r="B55" s="4">
        <v>3.33</v>
      </c>
      <c r="C55" s="4">
        <v>3.51</v>
      </c>
      <c r="D55" s="4">
        <v>2.44</v>
      </c>
      <c r="E55" s="4">
        <v>3.86</v>
      </c>
      <c r="F55" s="4">
        <v>2.76</v>
      </c>
      <c r="G55" s="4">
        <v>3.92</v>
      </c>
      <c r="H55" s="5">
        <v>17.5</v>
      </c>
      <c r="I55" s="5">
        <v>18.8</v>
      </c>
      <c r="J55" s="5">
        <v>17.8</v>
      </c>
      <c r="K55" s="6" t="s">
        <v>23</v>
      </c>
      <c r="L55" s="6" t="s">
        <v>24</v>
      </c>
      <c r="M55" s="6" t="s">
        <v>24</v>
      </c>
      <c r="N55" s="6" t="s">
        <v>24</v>
      </c>
      <c r="O55" s="6" t="s">
        <v>24</v>
      </c>
      <c r="P55" s="6" t="s">
        <v>24</v>
      </c>
      <c r="Q55" s="6" t="s">
        <v>23</v>
      </c>
      <c r="R55" s="6" t="s">
        <v>23</v>
      </c>
      <c r="S55" s="6" t="s">
        <v>23</v>
      </c>
      <c r="T55" s="6" t="s">
        <v>23</v>
      </c>
      <c r="U55" s="6" t="s">
        <v>23</v>
      </c>
      <c r="V55" s="6" t="s">
        <v>23</v>
      </c>
      <c r="W55" s="6" t="s">
        <v>23</v>
      </c>
      <c r="X55" s="7" t="s">
        <v>160</v>
      </c>
      <c r="Y55" s="7" t="s">
        <v>70</v>
      </c>
      <c r="Z55" s="8">
        <v>0</v>
      </c>
      <c r="AA55" s="9" t="s">
        <v>60</v>
      </c>
      <c r="AB55" s="6">
        <v>38</v>
      </c>
      <c r="AC55" s="6">
        <v>2</v>
      </c>
      <c r="AD55" s="6">
        <v>84</v>
      </c>
      <c r="AE55" s="4">
        <f t="shared" si="2"/>
        <v>45.238095238095241</v>
      </c>
      <c r="AF55" s="6">
        <v>230</v>
      </c>
      <c r="AG55" s="4">
        <f t="shared" si="3"/>
        <v>0.86956521739130432</v>
      </c>
      <c r="AH55" s="10">
        <v>120798</v>
      </c>
      <c r="AI55" s="10">
        <v>158544</v>
      </c>
      <c r="AJ55" t="s">
        <v>217</v>
      </c>
    </row>
    <row r="56" spans="1:36" x14ac:dyDescent="0.2">
      <c r="A56" s="3" t="s">
        <v>129</v>
      </c>
      <c r="B56" s="4">
        <v>3.54</v>
      </c>
      <c r="C56" s="4">
        <v>3.61</v>
      </c>
      <c r="D56" s="4">
        <v>2.77</v>
      </c>
      <c r="E56" s="4">
        <v>4</v>
      </c>
      <c r="F56" s="4">
        <v>2.89</v>
      </c>
      <c r="G56" s="4">
        <v>4</v>
      </c>
      <c r="H56" s="5">
        <v>20.3</v>
      </c>
      <c r="I56" s="5">
        <v>21.4</v>
      </c>
      <c r="J56" s="5">
        <v>19.5</v>
      </c>
      <c r="K56" s="18" t="s">
        <v>23</v>
      </c>
      <c r="L56" s="6" t="s">
        <v>24</v>
      </c>
      <c r="M56" s="6" t="s">
        <v>24</v>
      </c>
      <c r="N56" s="6" t="s">
        <v>24</v>
      </c>
      <c r="O56" s="6" t="s">
        <v>24</v>
      </c>
      <c r="P56" s="18" t="s">
        <v>23</v>
      </c>
      <c r="Q56" s="6" t="s">
        <v>23</v>
      </c>
      <c r="R56" s="6" t="s">
        <v>23</v>
      </c>
      <c r="S56" s="6" t="s">
        <v>23</v>
      </c>
      <c r="T56" s="6" t="s">
        <v>23</v>
      </c>
      <c r="U56" s="6" t="s">
        <v>23</v>
      </c>
      <c r="V56" s="6" t="s">
        <v>23</v>
      </c>
      <c r="W56" s="6" t="s">
        <v>23</v>
      </c>
      <c r="X56" s="7"/>
      <c r="Y56" s="7" t="s">
        <v>71</v>
      </c>
      <c r="Z56" s="8">
        <v>100</v>
      </c>
      <c r="AA56" t="s">
        <v>206</v>
      </c>
      <c r="AB56" s="6">
        <v>55</v>
      </c>
      <c r="AC56" s="6">
        <v>23</v>
      </c>
      <c r="AD56" s="6">
        <v>127</v>
      </c>
      <c r="AE56" s="4">
        <f t="shared" si="2"/>
        <v>43.30708661417323</v>
      </c>
      <c r="AF56" s="6">
        <v>1063</v>
      </c>
      <c r="AG56" s="4">
        <f t="shared" si="3"/>
        <v>2.1636876763875823</v>
      </c>
      <c r="AH56" s="10">
        <v>399940</v>
      </c>
      <c r="AI56" s="10">
        <v>533265</v>
      </c>
    </row>
    <row r="57" spans="1:36" x14ac:dyDescent="0.2">
      <c r="A57" s="3" t="s">
        <v>130</v>
      </c>
      <c r="B57" s="4">
        <v>3.12</v>
      </c>
      <c r="C57" s="4">
        <v>3.26</v>
      </c>
      <c r="D57" s="4">
        <v>2.65</v>
      </c>
      <c r="E57" s="4">
        <v>3.8</v>
      </c>
      <c r="F57" s="4">
        <v>2.64</v>
      </c>
      <c r="G57" s="4">
        <v>3.83</v>
      </c>
      <c r="H57" s="5">
        <v>17.600000000000001</v>
      </c>
      <c r="I57" s="5">
        <v>17.2</v>
      </c>
      <c r="J57" s="5">
        <v>17.7</v>
      </c>
      <c r="K57" s="6" t="s">
        <v>24</v>
      </c>
      <c r="L57" s="6" t="s">
        <v>24</v>
      </c>
      <c r="M57" s="6" t="s">
        <v>24</v>
      </c>
      <c r="N57" s="6" t="s">
        <v>24</v>
      </c>
      <c r="O57" s="6" t="s">
        <v>24</v>
      </c>
      <c r="P57" s="6" t="s">
        <v>24</v>
      </c>
      <c r="Q57" s="6" t="s">
        <v>24</v>
      </c>
      <c r="R57" s="6" t="s">
        <v>23</v>
      </c>
      <c r="S57" s="6" t="s">
        <v>23</v>
      </c>
      <c r="T57" s="6" t="s">
        <v>23</v>
      </c>
      <c r="U57" s="6" t="s">
        <v>23</v>
      </c>
      <c r="V57" s="6" t="s">
        <v>23</v>
      </c>
      <c r="W57" s="6" t="s">
        <v>23</v>
      </c>
      <c r="X57" s="7" t="s">
        <v>161</v>
      </c>
      <c r="Y57" s="7" t="s">
        <v>72</v>
      </c>
      <c r="Z57" s="8">
        <v>50</v>
      </c>
      <c r="AA57" s="9" t="s">
        <v>61</v>
      </c>
      <c r="AB57" s="6">
        <v>9</v>
      </c>
      <c r="AC57" s="6">
        <v>53</v>
      </c>
      <c r="AD57" s="6">
        <v>110</v>
      </c>
      <c r="AE57" s="4">
        <f t="shared" si="2"/>
        <v>8.1818181818181817</v>
      </c>
      <c r="AF57" s="6">
        <v>1952</v>
      </c>
      <c r="AG57" s="4">
        <f t="shared" si="3"/>
        <v>2.7151639344262293</v>
      </c>
      <c r="AH57" s="10">
        <v>398337</v>
      </c>
      <c r="AI57" s="10">
        <v>398337</v>
      </c>
    </row>
    <row r="58" spans="1:36" x14ac:dyDescent="0.2">
      <c r="A58" s="3" t="s">
        <v>131</v>
      </c>
      <c r="B58" s="4">
        <v>3.58</v>
      </c>
      <c r="C58" s="4">
        <v>3.05</v>
      </c>
      <c r="D58" s="4">
        <v>4</v>
      </c>
      <c r="E58" s="4">
        <v>3.66</v>
      </c>
      <c r="F58" s="4">
        <v>3.19</v>
      </c>
      <c r="G58" s="4">
        <v>3.99</v>
      </c>
      <c r="H58" s="5">
        <v>20.2</v>
      </c>
      <c r="I58" s="5">
        <v>20.399999999999999</v>
      </c>
      <c r="J58" s="5">
        <v>19.8</v>
      </c>
      <c r="K58" s="6" t="s">
        <v>24</v>
      </c>
      <c r="L58" s="6" t="s">
        <v>24</v>
      </c>
      <c r="M58" s="6" t="s">
        <v>24</v>
      </c>
      <c r="N58" s="6" t="s">
        <v>24</v>
      </c>
      <c r="O58" s="6" t="s">
        <v>24</v>
      </c>
      <c r="P58" s="6" t="s">
        <v>24</v>
      </c>
      <c r="Q58" s="6" t="s">
        <v>23</v>
      </c>
      <c r="R58" s="18" t="s">
        <v>24</v>
      </c>
      <c r="S58" s="6" t="s">
        <v>23</v>
      </c>
      <c r="T58" s="6" t="s">
        <v>24</v>
      </c>
      <c r="U58" s="6" t="s">
        <v>24</v>
      </c>
      <c r="V58" s="6" t="s">
        <v>23</v>
      </c>
      <c r="W58" s="6" t="s">
        <v>23</v>
      </c>
      <c r="X58" s="19" t="s">
        <v>27</v>
      </c>
      <c r="Y58" s="7" t="s">
        <v>72</v>
      </c>
      <c r="Z58" s="8">
        <v>50</v>
      </c>
      <c r="AA58" t="s">
        <v>243</v>
      </c>
      <c r="AB58" s="6">
        <v>61</v>
      </c>
      <c r="AC58" s="6">
        <v>37</v>
      </c>
      <c r="AD58" s="6">
        <v>162</v>
      </c>
      <c r="AE58" s="4">
        <f t="shared" si="2"/>
        <v>37.654320987654323</v>
      </c>
      <c r="AF58" s="6">
        <v>1032</v>
      </c>
      <c r="AG58" s="4">
        <f t="shared" si="3"/>
        <v>3.5852713178294575</v>
      </c>
      <c r="AH58" s="10">
        <v>224518</v>
      </c>
      <c r="AI58" s="10">
        <v>376558</v>
      </c>
      <c r="AJ58" t="s">
        <v>217</v>
      </c>
    </row>
    <row r="59" spans="1:36" x14ac:dyDescent="0.2">
      <c r="A59" s="3" t="s">
        <v>132</v>
      </c>
      <c r="B59" s="4">
        <v>3.63</v>
      </c>
      <c r="C59" s="4">
        <v>3.71</v>
      </c>
      <c r="D59" s="4">
        <v>3.05</v>
      </c>
      <c r="E59" s="4">
        <v>4</v>
      </c>
      <c r="F59" s="4">
        <v>3.37</v>
      </c>
      <c r="G59" s="4">
        <v>4</v>
      </c>
      <c r="H59" s="5">
        <v>21.7</v>
      </c>
      <c r="I59" s="5">
        <v>20.9</v>
      </c>
      <c r="J59" s="5">
        <v>22.2</v>
      </c>
      <c r="K59" s="18" t="s">
        <v>24</v>
      </c>
      <c r="L59" s="6" t="s">
        <v>24</v>
      </c>
      <c r="M59" s="6" t="s">
        <v>24</v>
      </c>
      <c r="N59" s="6" t="s">
        <v>24</v>
      </c>
      <c r="O59" s="6" t="s">
        <v>24</v>
      </c>
      <c r="P59" s="6" t="s">
        <v>24</v>
      </c>
      <c r="Q59" s="6" t="s">
        <v>24</v>
      </c>
      <c r="R59" s="18" t="s">
        <v>24</v>
      </c>
      <c r="S59" s="6" t="s">
        <v>23</v>
      </c>
      <c r="T59" s="6" t="s">
        <v>23</v>
      </c>
      <c r="U59" s="18" t="s">
        <v>24</v>
      </c>
      <c r="V59" s="18" t="s">
        <v>24</v>
      </c>
      <c r="W59" s="6" t="s">
        <v>23</v>
      </c>
      <c r="X59" s="7" t="s">
        <v>162</v>
      </c>
      <c r="Y59" s="7" t="s">
        <v>71</v>
      </c>
      <c r="Z59" s="8">
        <v>0</v>
      </c>
      <c r="AA59" s="9" t="s">
        <v>62</v>
      </c>
      <c r="AB59" s="6">
        <v>94</v>
      </c>
      <c r="AC59" s="6">
        <v>8</v>
      </c>
      <c r="AD59" s="6">
        <v>840</v>
      </c>
      <c r="AE59" s="4">
        <f t="shared" si="2"/>
        <v>11.190476190476192</v>
      </c>
      <c r="AF59" s="6">
        <v>549</v>
      </c>
      <c r="AG59" s="4">
        <f t="shared" si="3"/>
        <v>1.4571948998178506</v>
      </c>
      <c r="AH59" s="10">
        <v>243386</v>
      </c>
      <c r="AI59" s="10">
        <v>286586</v>
      </c>
      <c r="AJ59" t="s">
        <v>217</v>
      </c>
    </row>
    <row r="60" spans="1:36" x14ac:dyDescent="0.2">
      <c r="A60" s="3" t="s">
        <v>133</v>
      </c>
      <c r="B60" s="4">
        <v>3.58</v>
      </c>
      <c r="C60" s="4">
        <v>3.67</v>
      </c>
      <c r="D60" s="4">
        <v>3.06</v>
      </c>
      <c r="E60" s="4">
        <v>3.96</v>
      </c>
      <c r="F60" s="4">
        <v>3.29</v>
      </c>
      <c r="G60" s="4">
        <v>3.95</v>
      </c>
      <c r="H60" s="5">
        <v>20.8</v>
      </c>
      <c r="I60" s="5">
        <v>20.3</v>
      </c>
      <c r="J60" s="5">
        <v>21</v>
      </c>
      <c r="K60" s="6" t="s">
        <v>24</v>
      </c>
      <c r="L60" s="6" t="s">
        <v>24</v>
      </c>
      <c r="M60" s="6" t="s">
        <v>24</v>
      </c>
      <c r="N60" s="6" t="s">
        <v>24</v>
      </c>
      <c r="O60" s="6" t="s">
        <v>24</v>
      </c>
      <c r="P60" s="6" t="s">
        <v>24</v>
      </c>
      <c r="Q60" s="6" t="s">
        <v>24</v>
      </c>
      <c r="R60" s="6" t="s">
        <v>23</v>
      </c>
      <c r="S60" s="6" t="s">
        <v>23</v>
      </c>
      <c r="T60" s="6" t="s">
        <v>23</v>
      </c>
      <c r="U60" s="6" t="s">
        <v>23</v>
      </c>
      <c r="V60" s="6" t="s">
        <v>23</v>
      </c>
      <c r="W60" s="6" t="s">
        <v>23</v>
      </c>
      <c r="X60" s="7" t="s">
        <v>162</v>
      </c>
      <c r="Y60" s="7" t="s">
        <v>70</v>
      </c>
      <c r="Z60" s="8">
        <v>0</v>
      </c>
      <c r="AA60" s="9" t="s">
        <v>63</v>
      </c>
      <c r="AB60" s="6">
        <v>97</v>
      </c>
      <c r="AC60" s="6">
        <v>3</v>
      </c>
      <c r="AD60" s="6">
        <v>849</v>
      </c>
      <c r="AE60" s="4">
        <f t="shared" si="2"/>
        <v>11.425206124852769</v>
      </c>
      <c r="AF60" s="6">
        <v>556</v>
      </c>
      <c r="AG60" s="4">
        <f t="shared" si="3"/>
        <v>0.53956834532374098</v>
      </c>
      <c r="AH60" s="10">
        <v>255682</v>
      </c>
      <c r="AI60" s="10">
        <v>298882</v>
      </c>
    </row>
    <row r="61" spans="1:36" x14ac:dyDescent="0.2">
      <c r="A61" s="3" t="s">
        <v>134</v>
      </c>
      <c r="B61" s="4">
        <v>3.73</v>
      </c>
      <c r="C61" s="4">
        <v>3.78</v>
      </c>
      <c r="D61" s="4">
        <v>3.27</v>
      </c>
      <c r="E61" s="4">
        <v>4</v>
      </c>
      <c r="F61" s="4">
        <v>3.41</v>
      </c>
      <c r="G61" s="4">
        <v>4</v>
      </c>
      <c r="H61" s="5">
        <v>22.3</v>
      </c>
      <c r="I61" s="5">
        <v>20.9</v>
      </c>
      <c r="J61" s="5">
        <v>21.9</v>
      </c>
      <c r="K61" s="6" t="s">
        <v>24</v>
      </c>
      <c r="L61" s="6" t="s">
        <v>24</v>
      </c>
      <c r="M61" s="6" t="s">
        <v>24</v>
      </c>
      <c r="N61" s="6" t="s">
        <v>24</v>
      </c>
      <c r="O61" s="6" t="s">
        <v>24</v>
      </c>
      <c r="P61" s="6" t="s">
        <v>24</v>
      </c>
      <c r="Q61" s="6" t="s">
        <v>24</v>
      </c>
      <c r="R61" s="6" t="s">
        <v>23</v>
      </c>
      <c r="S61" s="6" t="s">
        <v>23</v>
      </c>
      <c r="T61" s="6" t="s">
        <v>23</v>
      </c>
      <c r="U61" s="6" t="s">
        <v>24</v>
      </c>
      <c r="V61" s="6" t="s">
        <v>23</v>
      </c>
      <c r="W61" s="6" t="s">
        <v>23</v>
      </c>
      <c r="X61" s="7" t="s">
        <v>162</v>
      </c>
      <c r="Y61" s="7" t="s">
        <v>71</v>
      </c>
      <c r="Z61" s="8">
        <v>0</v>
      </c>
      <c r="AA61" s="9" t="s">
        <v>64</v>
      </c>
      <c r="AB61" s="6">
        <v>96</v>
      </c>
      <c r="AC61" s="6">
        <v>8</v>
      </c>
      <c r="AD61" s="6">
        <v>844</v>
      </c>
      <c r="AE61" s="4">
        <f t="shared" si="2"/>
        <v>11.374407582938389</v>
      </c>
      <c r="AF61" s="6">
        <v>569</v>
      </c>
      <c r="AG61" s="4">
        <f t="shared" si="3"/>
        <v>1.4059753954305798</v>
      </c>
      <c r="AH61" s="10">
        <v>274871</v>
      </c>
      <c r="AI61" s="10">
        <v>336386</v>
      </c>
      <c r="AJ61" t="s">
        <v>217</v>
      </c>
    </row>
    <row r="62" spans="1:36" x14ac:dyDescent="0.2">
      <c r="A62" s="3" t="s">
        <v>135</v>
      </c>
      <c r="B62" s="4">
        <v>3.13</v>
      </c>
      <c r="C62" s="4">
        <v>3.27</v>
      </c>
      <c r="D62" s="4">
        <v>2.66</v>
      </c>
      <c r="E62" s="4">
        <v>3.69</v>
      </c>
      <c r="F62" s="4">
        <v>2.75</v>
      </c>
      <c r="G62" s="4">
        <v>3.75</v>
      </c>
      <c r="H62" s="5">
        <v>19.899999999999999</v>
      </c>
      <c r="I62" s="5">
        <v>20.6</v>
      </c>
      <c r="J62" s="5">
        <v>19.5</v>
      </c>
      <c r="K62" s="6" t="s">
        <v>24</v>
      </c>
      <c r="L62" s="6" t="s">
        <v>24</v>
      </c>
      <c r="M62" s="6" t="s">
        <v>24</v>
      </c>
      <c r="N62" s="6" t="s">
        <v>24</v>
      </c>
      <c r="O62" s="6" t="s">
        <v>24</v>
      </c>
      <c r="P62" s="6" t="s">
        <v>24</v>
      </c>
      <c r="Q62" s="6" t="s">
        <v>23</v>
      </c>
      <c r="R62" s="6" t="s">
        <v>23</v>
      </c>
      <c r="S62" s="6" t="s">
        <v>23</v>
      </c>
      <c r="T62" s="6" t="s">
        <v>23</v>
      </c>
      <c r="U62" s="6" t="s">
        <v>23</v>
      </c>
      <c r="V62" s="6" t="s">
        <v>23</v>
      </c>
      <c r="W62" s="6" t="s">
        <v>23</v>
      </c>
      <c r="X62" s="7"/>
      <c r="Y62" s="7" t="s">
        <v>70</v>
      </c>
      <c r="Z62" s="8">
        <v>50</v>
      </c>
      <c r="AB62" s="6">
        <v>20</v>
      </c>
      <c r="AC62" s="6">
        <v>81</v>
      </c>
      <c r="AD62" s="6">
        <v>111</v>
      </c>
      <c r="AE62" s="4">
        <f t="shared" si="2"/>
        <v>18.018018018018019</v>
      </c>
      <c r="AF62" s="6">
        <v>1526</v>
      </c>
      <c r="AG62" s="4">
        <f t="shared" si="3"/>
        <v>5.3079947575360418</v>
      </c>
      <c r="AH62" s="10">
        <v>526965</v>
      </c>
      <c r="AI62" s="10">
        <v>526965</v>
      </c>
    </row>
    <row r="63" spans="1:36" x14ac:dyDescent="0.2">
      <c r="A63" s="3" t="s">
        <v>136</v>
      </c>
      <c r="B63" s="4">
        <v>3.67</v>
      </c>
      <c r="C63" s="4">
        <v>3.73</v>
      </c>
      <c r="D63" s="4">
        <v>2.98</v>
      </c>
      <c r="E63" s="4">
        <v>4</v>
      </c>
      <c r="F63" s="4">
        <v>3.23</v>
      </c>
      <c r="G63" s="4">
        <v>3.99</v>
      </c>
      <c r="H63" s="5">
        <v>21.3</v>
      </c>
      <c r="I63" s="5">
        <v>21.7</v>
      </c>
      <c r="J63" s="5">
        <v>20.9</v>
      </c>
      <c r="K63" s="6" t="s">
        <v>24</v>
      </c>
      <c r="L63" s="6" t="s">
        <v>24</v>
      </c>
      <c r="M63" s="6" t="s">
        <v>24</v>
      </c>
      <c r="N63" s="6" t="s">
        <v>24</v>
      </c>
      <c r="O63" s="6" t="s">
        <v>24</v>
      </c>
      <c r="P63" s="6" t="s">
        <v>24</v>
      </c>
      <c r="Q63" s="6" t="s">
        <v>23</v>
      </c>
      <c r="R63" s="6" t="s">
        <v>23</v>
      </c>
      <c r="S63" s="6" t="s">
        <v>23</v>
      </c>
      <c r="T63" s="6" t="s">
        <v>23</v>
      </c>
      <c r="U63" s="6" t="s">
        <v>24</v>
      </c>
      <c r="V63" s="6" t="s">
        <v>24</v>
      </c>
      <c r="W63" s="6" t="s">
        <v>23</v>
      </c>
      <c r="X63" s="7" t="s">
        <v>28</v>
      </c>
      <c r="Y63" s="7" t="s">
        <v>69</v>
      </c>
      <c r="Z63" s="8">
        <v>40</v>
      </c>
      <c r="AA63" s="9" t="s">
        <v>65</v>
      </c>
      <c r="AB63" s="6">
        <v>22</v>
      </c>
      <c r="AC63" s="6">
        <v>28</v>
      </c>
      <c r="AD63" s="6">
        <v>123</v>
      </c>
      <c r="AE63" s="4">
        <f t="shared" si="2"/>
        <v>17.886178861788618</v>
      </c>
      <c r="AF63" s="6">
        <v>341</v>
      </c>
      <c r="AG63" s="4">
        <f t="shared" si="3"/>
        <v>8.2111436950146626</v>
      </c>
      <c r="AH63" s="10">
        <v>311695</v>
      </c>
      <c r="AI63" s="10">
        <v>457567</v>
      </c>
    </row>
    <row r="64" spans="1:36" ht="15" customHeight="1" x14ac:dyDescent="0.2">
      <c r="A64" s="3" t="s">
        <v>137</v>
      </c>
      <c r="B64" s="4">
        <v>3.62</v>
      </c>
      <c r="C64" s="4">
        <v>3.66</v>
      </c>
      <c r="D64" s="4">
        <v>3.21</v>
      </c>
      <c r="E64" s="4">
        <v>3.98</v>
      </c>
      <c r="F64" s="4">
        <v>3.23</v>
      </c>
      <c r="G64" s="4">
        <v>3.98</v>
      </c>
      <c r="H64" s="5">
        <v>21.4</v>
      </c>
      <c r="I64" s="5">
        <v>20.6</v>
      </c>
      <c r="J64" s="5">
        <v>21</v>
      </c>
      <c r="K64" s="6" t="s">
        <v>24</v>
      </c>
      <c r="L64" s="6" t="s">
        <v>24</v>
      </c>
      <c r="M64" s="6" t="s">
        <v>24</v>
      </c>
      <c r="N64" s="6" t="s">
        <v>24</v>
      </c>
      <c r="O64" s="6" t="s">
        <v>24</v>
      </c>
      <c r="P64" s="6" t="s">
        <v>24</v>
      </c>
      <c r="Q64" s="6" t="s">
        <v>24</v>
      </c>
      <c r="R64" s="6" t="s">
        <v>23</v>
      </c>
      <c r="S64" s="6" t="s">
        <v>23</v>
      </c>
      <c r="T64" s="6" t="s">
        <v>23</v>
      </c>
      <c r="U64" s="6" t="s">
        <v>23</v>
      </c>
      <c r="V64" s="6" t="s">
        <v>23</v>
      </c>
      <c r="W64" s="6" t="s">
        <v>23</v>
      </c>
      <c r="X64" s="7"/>
      <c r="Y64" s="19" t="s">
        <v>244</v>
      </c>
      <c r="Z64" s="8">
        <v>100</v>
      </c>
      <c r="AA64" s="20" t="s">
        <v>245</v>
      </c>
      <c r="AB64" s="6">
        <v>60</v>
      </c>
      <c r="AC64" s="6">
        <v>32</v>
      </c>
      <c r="AD64" s="6">
        <v>274</v>
      </c>
      <c r="AE64" s="4">
        <f t="shared" si="2"/>
        <v>21.897810218978105</v>
      </c>
      <c r="AF64" s="6">
        <v>1785</v>
      </c>
      <c r="AG64" s="4">
        <f t="shared" si="3"/>
        <v>1.7927170868347337</v>
      </c>
      <c r="AH64" s="10">
        <v>319653</v>
      </c>
      <c r="AI64" s="10">
        <v>452359</v>
      </c>
    </row>
    <row r="65" spans="1:36" x14ac:dyDescent="0.2">
      <c r="A65" s="3" t="s">
        <v>138</v>
      </c>
      <c r="B65" s="4">
        <v>3.56</v>
      </c>
      <c r="C65" s="4">
        <v>3.64</v>
      </c>
      <c r="D65" s="4">
        <v>3.17</v>
      </c>
      <c r="E65" s="4">
        <v>4</v>
      </c>
      <c r="F65" s="4">
        <v>3.35</v>
      </c>
      <c r="G65" s="4">
        <v>3.98</v>
      </c>
      <c r="H65" s="5">
        <v>21.2</v>
      </c>
      <c r="I65" s="5">
        <v>21.5</v>
      </c>
      <c r="J65" s="5">
        <v>20.9</v>
      </c>
      <c r="K65" s="6" t="s">
        <v>24</v>
      </c>
      <c r="L65" s="6" t="s">
        <v>24</v>
      </c>
      <c r="M65" s="6" t="s">
        <v>24</v>
      </c>
      <c r="N65" s="6" t="s">
        <v>24</v>
      </c>
      <c r="O65" s="6" t="s">
        <v>24</v>
      </c>
      <c r="P65" s="6" t="s">
        <v>23</v>
      </c>
      <c r="Q65" s="6" t="s">
        <v>23</v>
      </c>
      <c r="R65" s="6" t="s">
        <v>23</v>
      </c>
      <c r="S65" s="6" t="s">
        <v>23</v>
      </c>
      <c r="T65" s="6" t="s">
        <v>23</v>
      </c>
      <c r="U65" s="6" t="s">
        <v>24</v>
      </c>
      <c r="V65" s="6" t="s">
        <v>23</v>
      </c>
      <c r="W65" s="6" t="s">
        <v>23</v>
      </c>
      <c r="X65" s="7"/>
      <c r="Y65" s="7" t="s">
        <v>68</v>
      </c>
      <c r="Z65" s="8">
        <v>50</v>
      </c>
      <c r="AB65" s="6">
        <v>56</v>
      </c>
      <c r="AC65" s="6">
        <v>7</v>
      </c>
      <c r="AD65" s="6">
        <v>203</v>
      </c>
      <c r="AE65" s="4">
        <f t="shared" si="2"/>
        <v>27.586206896551722</v>
      </c>
      <c r="AF65" s="6">
        <v>874</v>
      </c>
      <c r="AG65" s="4">
        <f t="shared" si="3"/>
        <v>0.8009153318077803</v>
      </c>
      <c r="AH65" s="10">
        <v>357800</v>
      </c>
      <c r="AI65" s="10">
        <v>485900</v>
      </c>
    </row>
    <row r="66" spans="1:36" x14ac:dyDescent="0.2">
      <c r="A66" s="3" t="s">
        <v>140</v>
      </c>
      <c r="B66" s="4">
        <v>3.58</v>
      </c>
      <c r="C66" s="4">
        <v>3.66</v>
      </c>
      <c r="D66" s="4">
        <v>3.01</v>
      </c>
      <c r="E66" s="4">
        <v>4</v>
      </c>
      <c r="F66" s="4">
        <v>3.22</v>
      </c>
      <c r="G66" s="4">
        <v>4</v>
      </c>
      <c r="H66" s="5">
        <v>20.7</v>
      </c>
      <c r="I66" s="5">
        <v>20.5</v>
      </c>
      <c r="J66" s="5">
        <v>20.3</v>
      </c>
      <c r="K66" s="6" t="s">
        <v>24</v>
      </c>
      <c r="L66" s="6" t="s">
        <v>24</v>
      </c>
      <c r="M66" s="6" t="s">
        <v>24</v>
      </c>
      <c r="N66" s="6" t="s">
        <v>24</v>
      </c>
      <c r="O66" s="6" t="s">
        <v>24</v>
      </c>
      <c r="P66" s="6" t="s">
        <v>24</v>
      </c>
      <c r="Q66" s="6" t="s">
        <v>23</v>
      </c>
      <c r="R66" s="6" t="s">
        <v>23</v>
      </c>
      <c r="S66" s="6" t="s">
        <v>23</v>
      </c>
      <c r="T66" s="6" t="s">
        <v>23</v>
      </c>
      <c r="U66" s="6" t="s">
        <v>23</v>
      </c>
      <c r="V66" s="6" t="s">
        <v>23</v>
      </c>
      <c r="W66" s="6" t="s">
        <v>23</v>
      </c>
      <c r="Y66" s="9" t="s">
        <v>72</v>
      </c>
      <c r="Z66" s="6">
        <v>100</v>
      </c>
      <c r="AA66" s="9" t="s">
        <v>142</v>
      </c>
      <c r="AB66" s="6">
        <v>50</v>
      </c>
      <c r="AC66" s="6">
        <v>56</v>
      </c>
      <c r="AD66" s="6">
        <v>159</v>
      </c>
      <c r="AE66" s="4">
        <f t="shared" ref="AE66:AE67" si="4">(AB66/AD66)*100</f>
        <v>31.446540880503143</v>
      </c>
      <c r="AF66" s="6">
        <v>2181</v>
      </c>
      <c r="AG66" s="4">
        <f t="shared" ref="AG66:AG67" si="5">(AC66/AF66)*100</f>
        <v>2.5676295277395691</v>
      </c>
      <c r="AH66" s="10">
        <v>316900</v>
      </c>
      <c r="AI66" s="10">
        <v>357492</v>
      </c>
      <c r="AJ66" t="s">
        <v>202</v>
      </c>
    </row>
    <row r="67" spans="1:36" x14ac:dyDescent="0.2">
      <c r="A67" s="3" t="s">
        <v>139</v>
      </c>
      <c r="B67" s="4">
        <v>3.51</v>
      </c>
      <c r="C67" s="4">
        <v>2.98</v>
      </c>
      <c r="D67" s="4">
        <v>4</v>
      </c>
      <c r="E67" s="4">
        <v>3.62</v>
      </c>
      <c r="F67" s="4">
        <v>3.17</v>
      </c>
      <c r="G67" s="4">
        <v>3.99</v>
      </c>
      <c r="H67" s="5">
        <v>19.2</v>
      </c>
      <c r="I67" s="5">
        <v>19.399999999999999</v>
      </c>
      <c r="J67" s="5">
        <v>18.5</v>
      </c>
      <c r="K67" s="6" t="s">
        <v>24</v>
      </c>
      <c r="L67" s="6" t="s">
        <v>24</v>
      </c>
      <c r="M67" s="6" t="s">
        <v>24</v>
      </c>
      <c r="N67" s="6" t="s">
        <v>24</v>
      </c>
      <c r="O67" s="6" t="s">
        <v>24</v>
      </c>
      <c r="P67" s="6" t="s">
        <v>24</v>
      </c>
      <c r="Q67" s="6" t="s">
        <v>23</v>
      </c>
      <c r="R67" s="6" t="s">
        <v>24</v>
      </c>
      <c r="S67" s="6" t="s">
        <v>23</v>
      </c>
      <c r="T67" s="6" t="s">
        <v>23</v>
      </c>
      <c r="U67" s="6" t="s">
        <v>23</v>
      </c>
      <c r="V67" s="6" t="s">
        <v>23</v>
      </c>
      <c r="W67" s="6" t="s">
        <v>23</v>
      </c>
      <c r="X67" s="7"/>
      <c r="Y67" s="19" t="s">
        <v>246</v>
      </c>
      <c r="Z67" s="8">
        <v>0</v>
      </c>
      <c r="AA67" s="9" t="s">
        <v>66</v>
      </c>
      <c r="AB67" s="6">
        <v>34</v>
      </c>
      <c r="AC67" s="6">
        <v>14</v>
      </c>
      <c r="AD67" s="6">
        <v>53</v>
      </c>
      <c r="AE67" s="4">
        <f t="shared" si="4"/>
        <v>64.15094339622641</v>
      </c>
      <c r="AF67" s="6">
        <v>860</v>
      </c>
      <c r="AG67" s="4">
        <f t="shared" si="5"/>
        <v>1.6279069767441861</v>
      </c>
      <c r="AH67" s="10">
        <v>256991</v>
      </c>
      <c r="AI67" s="10">
        <v>430429</v>
      </c>
    </row>
    <row r="68" spans="1:36" x14ac:dyDescent="0.2">
      <c r="A68" s="11" t="s">
        <v>80</v>
      </c>
      <c r="B68" s="4"/>
      <c r="C68" s="4"/>
      <c r="D68" s="4"/>
      <c r="E68" s="4"/>
      <c r="F68" s="4"/>
      <c r="G68" s="4"/>
      <c r="H68" s="5"/>
      <c r="I68" s="5"/>
      <c r="J68" s="5"/>
      <c r="K68" s="18" t="s">
        <v>24</v>
      </c>
      <c r="L68" s="6" t="s">
        <v>24</v>
      </c>
      <c r="M68" s="6" t="s">
        <v>24</v>
      </c>
      <c r="N68" s="6" t="s">
        <v>24</v>
      </c>
      <c r="O68" s="6" t="s">
        <v>24</v>
      </c>
      <c r="P68" s="6" t="s">
        <v>24</v>
      </c>
      <c r="Q68" s="6" t="s">
        <v>24</v>
      </c>
      <c r="R68" s="18" t="s">
        <v>24</v>
      </c>
      <c r="S68" s="6" t="s">
        <v>24</v>
      </c>
      <c r="T68" s="6" t="s">
        <v>24</v>
      </c>
      <c r="U68" s="6" t="s">
        <v>24</v>
      </c>
      <c r="V68" s="6" t="s">
        <v>24</v>
      </c>
      <c r="W68" s="6" t="s">
        <v>24</v>
      </c>
      <c r="Z68" s="8">
        <v>200</v>
      </c>
      <c r="AD68" s="9"/>
      <c r="AE68" s="9"/>
    </row>
    <row r="69" spans="1:36" x14ac:dyDescent="0.2">
      <c r="A69" s="12"/>
      <c r="B69" s="13"/>
      <c r="C69" s="13"/>
      <c r="D69" s="13"/>
      <c r="E69" s="13"/>
      <c r="F69" s="13"/>
      <c r="G69" s="13"/>
      <c r="H69" s="13"/>
      <c r="I69" s="13"/>
      <c r="J69" s="13"/>
    </row>
    <row r="70" spans="1:36" x14ac:dyDescent="0.2">
      <c r="A70" s="12"/>
      <c r="B70" s="13"/>
      <c r="C70" s="13"/>
      <c r="D70" s="13"/>
      <c r="E70" s="13"/>
      <c r="F70" s="13"/>
      <c r="G70" s="13"/>
      <c r="H70" s="16"/>
      <c r="I70" s="16"/>
      <c r="J70" s="1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Z70" s="8"/>
    </row>
    <row r="71" spans="1:36" x14ac:dyDescent="0.2">
      <c r="A71" s="13" t="str">
        <f>ROUND(AVERAGE(B2:B67), 2) &amp;" is Mean sGPA"</f>
        <v>3.51 is Mean sGPA</v>
      </c>
      <c r="B71" s="13" t="s">
        <v>186</v>
      </c>
      <c r="C71" s="13"/>
      <c r="D71" s="13"/>
      <c r="E71" s="13"/>
      <c r="F71" s="13"/>
      <c r="G71" s="13"/>
      <c r="H71" s="13"/>
      <c r="I71" s="13"/>
      <c r="J71" s="13"/>
    </row>
    <row r="72" spans="1:36" x14ac:dyDescent="0.2">
      <c r="A72" s="13" t="str">
        <f>ROUND(AVERAGE(C2:C67), 2) &amp;" is Mean cGPA"</f>
        <v>3.57 is Mean cGPA</v>
      </c>
      <c r="B72" s="13" t="s">
        <v>187</v>
      </c>
      <c r="C72" s="13"/>
      <c r="D72" s="13"/>
      <c r="E72" s="13"/>
      <c r="F72" s="13"/>
      <c r="G72" s="13"/>
      <c r="H72" s="13"/>
      <c r="I72" s="13"/>
      <c r="J72" s="13"/>
    </row>
    <row r="73" spans="1:36" x14ac:dyDescent="0.2">
      <c r="A73" s="13" t="str">
        <f>ROUND(AVERAGE(D2:D67), 2) &amp;" is Mean LOW sGPA"</f>
        <v>3.01 is Mean LOW sGPA</v>
      </c>
      <c r="B73" s="13" t="s">
        <v>188</v>
      </c>
      <c r="C73" s="13"/>
      <c r="D73" s="13"/>
      <c r="E73" s="13"/>
      <c r="F73" s="13"/>
      <c r="G73" s="13"/>
      <c r="H73" s="13"/>
      <c r="I73" s="13"/>
      <c r="J73" s="13"/>
    </row>
    <row r="74" spans="1:36" x14ac:dyDescent="0.2">
      <c r="A74" s="13" t="str">
        <f>ROUND(AVERAGE(F2:F67), 2) &amp;" is Mean LOW cGPA"</f>
        <v>3.13 is Mean LOW cGPA</v>
      </c>
      <c r="B74" s="13" t="s">
        <v>189</v>
      </c>
      <c r="C74" s="13"/>
      <c r="D74" s="13"/>
      <c r="E74" s="13"/>
      <c r="F74" s="13"/>
      <c r="G74" s="13"/>
      <c r="H74" s="13"/>
      <c r="I74" s="13"/>
      <c r="J74" s="13"/>
    </row>
    <row r="75" spans="1:36" x14ac:dyDescent="0.2">
      <c r="A75" s="13" t="str">
        <f>ROUND(AVERAGE(H2:H67), 2) &amp;" is Mean AA"</f>
        <v>20.7 is Mean AA</v>
      </c>
      <c r="B75" s="13" t="s">
        <v>190</v>
      </c>
      <c r="C75" s="13"/>
      <c r="D75" s="13"/>
      <c r="E75" s="13"/>
      <c r="F75" s="13"/>
      <c r="G75" s="13"/>
      <c r="H75" s="13"/>
      <c r="I75" s="13"/>
      <c r="J75" s="13"/>
      <c r="AG75" t="s">
        <v>247</v>
      </c>
      <c r="AH75" s="21">
        <f>AVERAGE(AH2:AH67)</f>
        <v>354624.81818181818</v>
      </c>
    </row>
    <row r="76" spans="1:36" x14ac:dyDescent="0.2">
      <c r="A76" s="13" t="str">
        <f>ROUND(AVERAGE(I2:I67), 2) &amp;" is Mean PAT"</f>
        <v>20.53 is Mean PAT</v>
      </c>
      <c r="B76" s="13"/>
      <c r="C76" s="13"/>
      <c r="D76" s="13"/>
      <c r="E76" s="13"/>
      <c r="F76" s="13"/>
      <c r="G76" s="13"/>
      <c r="H76" s="13"/>
      <c r="I76" s="13"/>
      <c r="J76" s="13"/>
      <c r="AG76" t="s">
        <v>248</v>
      </c>
      <c r="AH76" s="21">
        <f>AVERAGE(AI2:AI67)</f>
        <v>431263.921875</v>
      </c>
    </row>
    <row r="77" spans="1:36" x14ac:dyDescent="0.2">
      <c r="A77" s="13" t="str">
        <f>ROUND(AVERAGE(J2:J67), 2) &amp;" is Mean TS"</f>
        <v>20.38 is Mean TS</v>
      </c>
      <c r="B77" s="13"/>
      <c r="C77" s="13"/>
      <c r="D77" s="13"/>
      <c r="E77" s="13"/>
      <c r="F77" s="13"/>
      <c r="G77" s="13"/>
      <c r="H77" s="13"/>
      <c r="I77" s="13"/>
      <c r="J77" s="13"/>
    </row>
    <row r="78" spans="1:36" x14ac:dyDescent="0.2">
      <c r="B78" s="41" t="s">
        <v>174</v>
      </c>
      <c r="C78" s="42"/>
      <c r="D78" s="13" t="s">
        <v>175</v>
      </c>
      <c r="E78" s="13"/>
      <c r="F78" s="13"/>
      <c r="G78" s="13"/>
      <c r="H78" s="13"/>
      <c r="I78" s="13"/>
      <c r="J78" s="13"/>
    </row>
    <row r="79" spans="1:36" x14ac:dyDescent="0.2">
      <c r="B79" s="43" t="s">
        <v>176</v>
      </c>
      <c r="C79" s="42"/>
      <c r="D79" s="13" t="s">
        <v>177</v>
      </c>
      <c r="E79" s="13"/>
      <c r="F79" s="13"/>
      <c r="G79" s="13"/>
      <c r="H79" s="13"/>
      <c r="I79" s="13"/>
      <c r="J79" s="13"/>
    </row>
    <row r="80" spans="1:36" x14ac:dyDescent="0.2">
      <c r="B80" s="17" t="s">
        <v>168</v>
      </c>
      <c r="C80" s="13"/>
      <c r="D80" s="13" t="s">
        <v>169</v>
      </c>
      <c r="E80" s="13"/>
      <c r="F80" s="13"/>
      <c r="G80" s="13"/>
      <c r="H80" s="13"/>
      <c r="I80" s="13"/>
      <c r="J80" s="13"/>
    </row>
    <row r="81" spans="2:10" x14ac:dyDescent="0.2">
      <c r="B81" s="17" t="s">
        <v>170</v>
      </c>
      <c r="C81" s="13"/>
      <c r="D81" s="13" t="s">
        <v>171</v>
      </c>
      <c r="E81" s="13"/>
      <c r="F81" s="13"/>
      <c r="G81" s="13"/>
      <c r="H81" s="13"/>
      <c r="I81" s="13"/>
      <c r="J81" s="13"/>
    </row>
    <row r="82" spans="2:10" x14ac:dyDescent="0.2">
      <c r="B82" s="17" t="s">
        <v>7</v>
      </c>
      <c r="C82" s="13"/>
      <c r="D82" s="13" t="s">
        <v>191</v>
      </c>
      <c r="E82" s="13"/>
      <c r="F82" s="13"/>
      <c r="G82" s="13"/>
      <c r="H82" s="13"/>
      <c r="I82" s="13"/>
      <c r="J82" s="13"/>
    </row>
    <row r="83" spans="2:10" x14ac:dyDescent="0.2">
      <c r="B83" s="17" t="s">
        <v>8</v>
      </c>
      <c r="C83" s="13"/>
      <c r="D83" s="13" t="s">
        <v>192</v>
      </c>
      <c r="E83" s="13"/>
      <c r="F83" s="13"/>
      <c r="G83" s="13"/>
      <c r="H83" s="13"/>
      <c r="I83" s="13"/>
      <c r="J83" s="13"/>
    </row>
    <row r="84" spans="2:10" x14ac:dyDescent="0.2">
      <c r="B84" s="17" t="s">
        <v>172</v>
      </c>
      <c r="C84" s="13"/>
      <c r="D84" s="13" t="s">
        <v>173</v>
      </c>
      <c r="E84" s="13"/>
      <c r="F84" s="13"/>
      <c r="G84" s="13"/>
      <c r="H84" s="13"/>
      <c r="I84" s="13"/>
      <c r="J84" s="13"/>
    </row>
    <row r="85" spans="2:10" x14ac:dyDescent="0.2">
      <c r="B85" s="13" t="s">
        <v>193</v>
      </c>
      <c r="C85" s="13"/>
      <c r="D85" s="13" t="s">
        <v>178</v>
      </c>
      <c r="E85" s="13"/>
      <c r="F85" s="13"/>
      <c r="G85" s="13"/>
      <c r="H85" s="13"/>
      <c r="I85" s="13"/>
      <c r="J85" s="13"/>
    </row>
    <row r="86" spans="2:10" x14ac:dyDescent="0.2">
      <c r="B86" s="13" t="s">
        <v>194</v>
      </c>
      <c r="C86" s="13"/>
      <c r="D86" s="13" t="s">
        <v>179</v>
      </c>
      <c r="E86" s="13"/>
      <c r="F86" s="13"/>
      <c r="G86" s="13"/>
      <c r="H86" s="13"/>
      <c r="I86" s="13"/>
      <c r="J86" s="13"/>
    </row>
    <row r="87" spans="2:10" x14ac:dyDescent="0.2">
      <c r="B87" s="13" t="s">
        <v>25</v>
      </c>
      <c r="C87" s="13"/>
      <c r="D87" s="13" t="s">
        <v>180</v>
      </c>
      <c r="E87" s="13"/>
      <c r="F87" s="13"/>
      <c r="G87" s="13"/>
      <c r="H87" s="13"/>
      <c r="I87" s="13"/>
      <c r="J87" s="13"/>
    </row>
    <row r="88" spans="2:10" x14ac:dyDescent="0.2">
      <c r="B88" s="13" t="s">
        <v>181</v>
      </c>
      <c r="C88" s="13"/>
      <c r="D88" s="13" t="s">
        <v>182</v>
      </c>
      <c r="E88" s="13"/>
      <c r="F88" s="13"/>
      <c r="G88" s="13"/>
      <c r="H88" s="13"/>
      <c r="I88" s="13"/>
      <c r="J88" s="13"/>
    </row>
    <row r="89" spans="2:10" x14ac:dyDescent="0.2">
      <c r="B89" s="13" t="s">
        <v>30</v>
      </c>
      <c r="C89" s="13"/>
      <c r="D89" s="13" t="s">
        <v>183</v>
      </c>
      <c r="E89" s="13"/>
      <c r="F89" s="13"/>
      <c r="G89" s="13"/>
      <c r="H89" s="13"/>
      <c r="I89" s="13"/>
      <c r="J89" s="13"/>
    </row>
    <row r="90" spans="2:10" x14ac:dyDescent="0.2">
      <c r="B90" s="13" t="s">
        <v>167</v>
      </c>
      <c r="C90" s="13"/>
      <c r="D90" s="13" t="s">
        <v>184</v>
      </c>
      <c r="E90" s="13"/>
      <c r="F90" s="13"/>
      <c r="G90" s="13"/>
      <c r="H90" s="13"/>
      <c r="I90" s="13"/>
      <c r="J90" s="13"/>
    </row>
    <row r="91" spans="2:10" x14ac:dyDescent="0.2">
      <c r="B91" s="13" t="s">
        <v>166</v>
      </c>
      <c r="C91" s="13"/>
      <c r="D91" s="13" t="s">
        <v>185</v>
      </c>
      <c r="E91" s="13"/>
      <c r="F91" s="13"/>
      <c r="G91" s="13"/>
      <c r="H91" s="13"/>
      <c r="I91" s="13"/>
      <c r="J91" s="13"/>
    </row>
    <row r="92" spans="2:10" x14ac:dyDescent="0.2">
      <c r="B92" s="13"/>
      <c r="C92" s="13"/>
      <c r="D92" s="13"/>
      <c r="E92" s="13"/>
      <c r="F92" s="13"/>
      <c r="G92" s="13"/>
      <c r="H92" s="13"/>
      <c r="I92" s="13"/>
      <c r="J92" s="13"/>
    </row>
    <row r="93" spans="2:10" x14ac:dyDescent="0.2">
      <c r="B93" s="13"/>
      <c r="C93" s="13"/>
      <c r="D93" s="13"/>
      <c r="E93" s="13"/>
      <c r="F93" s="13"/>
      <c r="G93" s="13"/>
      <c r="H93" s="13"/>
      <c r="I93" s="13"/>
      <c r="J93" s="13"/>
    </row>
    <row r="94" spans="2:10" x14ac:dyDescent="0.2">
      <c r="B94" s="13"/>
      <c r="C94" s="13"/>
      <c r="D94" s="13"/>
      <c r="E94" s="13"/>
      <c r="F94" s="13"/>
      <c r="G94" s="13"/>
      <c r="H94" s="13"/>
      <c r="I94" s="13"/>
      <c r="J94" s="13"/>
    </row>
    <row r="95" spans="2:10" x14ac:dyDescent="0.2">
      <c r="B95" s="13"/>
      <c r="C95" s="13"/>
      <c r="D95" s="13"/>
      <c r="E95" s="13"/>
      <c r="F95" s="13"/>
      <c r="G95" s="13"/>
      <c r="H95" s="13"/>
      <c r="I95" s="13"/>
      <c r="J95" s="13"/>
    </row>
    <row r="96" spans="2:10" x14ac:dyDescent="0.2">
      <c r="B96" s="13"/>
      <c r="C96" s="13"/>
      <c r="D96" s="13"/>
      <c r="E96" s="13"/>
      <c r="F96" s="13"/>
      <c r="G96" s="13"/>
      <c r="H96" s="13"/>
      <c r="I96" s="13"/>
      <c r="J96" s="13"/>
    </row>
    <row r="97" spans="2:10" x14ac:dyDescent="0.2">
      <c r="B97" s="13"/>
      <c r="C97" s="13"/>
      <c r="D97" s="13"/>
      <c r="E97" s="13"/>
      <c r="F97" s="13"/>
      <c r="G97" s="13"/>
      <c r="H97" s="13"/>
      <c r="I97" s="13"/>
      <c r="J97" s="13"/>
    </row>
    <row r="98" spans="2:10" x14ac:dyDescent="0.2">
      <c r="B98" s="13"/>
      <c r="C98" s="13"/>
      <c r="D98" s="13"/>
      <c r="E98" s="13"/>
      <c r="F98" s="13"/>
      <c r="G98" s="13"/>
      <c r="H98" s="13"/>
      <c r="I98" s="13"/>
      <c r="J98" s="13"/>
    </row>
    <row r="99" spans="2:10" x14ac:dyDescent="0.2">
      <c r="B99" s="13"/>
      <c r="C99" s="13"/>
      <c r="D99" s="13"/>
      <c r="E99" s="13"/>
      <c r="F99" s="13"/>
      <c r="G99" s="13"/>
      <c r="H99" s="13"/>
      <c r="I99" s="13"/>
      <c r="J99" s="13"/>
    </row>
    <row r="100" spans="2:10" x14ac:dyDescent="0.2">
      <c r="B100" s="13"/>
      <c r="C100" s="13"/>
      <c r="D100" s="13"/>
      <c r="E100" s="13"/>
      <c r="F100" s="13"/>
      <c r="G100" s="13"/>
      <c r="H100" s="13"/>
      <c r="I100" s="13"/>
      <c r="J100" s="13"/>
    </row>
    <row r="101" spans="2:10" x14ac:dyDescent="0.2">
      <c r="B101" s="13"/>
      <c r="C101" s="13"/>
      <c r="D101" s="13"/>
      <c r="E101" s="13"/>
      <c r="F101" s="13"/>
      <c r="G101" s="13"/>
      <c r="H101" s="13"/>
      <c r="I101" s="13"/>
      <c r="J101" s="13"/>
    </row>
    <row r="102" spans="2:10" x14ac:dyDescent="0.2">
      <c r="B102" s="13"/>
      <c r="C102" s="13"/>
      <c r="D102" s="13"/>
      <c r="E102" s="13"/>
      <c r="F102" s="13"/>
      <c r="G102" s="13"/>
      <c r="H102" s="13"/>
      <c r="I102" s="13"/>
      <c r="J102" s="13"/>
    </row>
    <row r="103" spans="2:10" x14ac:dyDescent="0.2">
      <c r="B103" s="13"/>
      <c r="C103" s="13"/>
      <c r="D103" s="13"/>
      <c r="E103" s="13"/>
      <c r="F103" s="13"/>
      <c r="G103" s="13"/>
      <c r="H103" s="13"/>
      <c r="I103" s="13"/>
      <c r="J103" s="13"/>
    </row>
    <row r="104" spans="2:10" x14ac:dyDescent="0.2">
      <c r="B104" s="13"/>
      <c r="C104" s="13"/>
      <c r="D104" s="13"/>
      <c r="E104" s="13"/>
      <c r="F104" s="13"/>
      <c r="G104" s="13"/>
      <c r="H104" s="13"/>
      <c r="I104" s="13"/>
      <c r="J104" s="13"/>
    </row>
    <row r="105" spans="2:10" x14ac:dyDescent="0.2">
      <c r="B105" s="13"/>
      <c r="C105" s="13"/>
      <c r="D105" s="13"/>
      <c r="E105" s="13"/>
      <c r="F105" s="13"/>
      <c r="G105" s="13"/>
      <c r="H105" s="13"/>
      <c r="I105" s="13"/>
      <c r="J105" s="13"/>
    </row>
    <row r="106" spans="2:10" x14ac:dyDescent="0.2">
      <c r="B106" s="13"/>
      <c r="C106" s="13"/>
      <c r="D106" s="13"/>
      <c r="E106" s="13"/>
      <c r="F106" s="13"/>
      <c r="G106" s="13"/>
      <c r="H106" s="13"/>
      <c r="I106" s="13"/>
      <c r="J106" s="13"/>
    </row>
    <row r="107" spans="2:10" x14ac:dyDescent="0.2">
      <c r="B107" s="13"/>
      <c r="C107" s="13"/>
      <c r="D107" s="13"/>
      <c r="E107" s="13"/>
      <c r="F107" s="13"/>
      <c r="G107" s="13"/>
      <c r="H107" s="13"/>
      <c r="I107" s="13"/>
      <c r="J107" s="13"/>
    </row>
    <row r="108" spans="2:10" x14ac:dyDescent="0.2">
      <c r="B108" s="13"/>
      <c r="C108" s="13"/>
      <c r="D108" s="13"/>
      <c r="E108" s="13"/>
      <c r="F108" s="13"/>
      <c r="G108" s="13"/>
      <c r="H108" s="13"/>
      <c r="I108" s="13"/>
      <c r="J108" s="13"/>
    </row>
    <row r="109" spans="2:10" x14ac:dyDescent="0.2">
      <c r="B109" s="13"/>
      <c r="C109" s="13"/>
      <c r="D109" s="13"/>
      <c r="E109" s="13"/>
      <c r="F109" s="13"/>
      <c r="G109" s="13"/>
      <c r="H109" s="13"/>
      <c r="I109" s="13"/>
      <c r="J109" s="13"/>
    </row>
    <row r="110" spans="2:10" x14ac:dyDescent="0.2">
      <c r="B110" s="13"/>
      <c r="C110" s="13"/>
      <c r="D110" s="13"/>
      <c r="E110" s="13"/>
      <c r="F110" s="13"/>
      <c r="G110" s="13"/>
      <c r="H110" s="13"/>
      <c r="I110" s="13"/>
      <c r="J110" s="13"/>
    </row>
    <row r="111" spans="2:10" x14ac:dyDescent="0.2">
      <c r="B111" s="13"/>
      <c r="C111" s="13"/>
      <c r="D111" s="13"/>
      <c r="E111" s="13"/>
      <c r="F111" s="13"/>
      <c r="G111" s="13"/>
      <c r="H111" s="13"/>
      <c r="I111" s="13"/>
      <c r="J111" s="13"/>
    </row>
    <row r="112" spans="2:10" x14ac:dyDescent="0.2">
      <c r="B112" s="13"/>
      <c r="C112" s="13"/>
      <c r="D112" s="13"/>
      <c r="E112" s="13"/>
      <c r="F112" s="13"/>
      <c r="G112" s="13"/>
      <c r="H112" s="13"/>
      <c r="I112" s="13"/>
      <c r="J112" s="13"/>
    </row>
    <row r="113" spans="2:10" x14ac:dyDescent="0.2">
      <c r="B113" s="13"/>
      <c r="C113" s="13"/>
      <c r="D113" s="13"/>
      <c r="E113" s="13"/>
      <c r="F113" s="13"/>
      <c r="G113" s="13"/>
      <c r="H113" s="13"/>
      <c r="I113" s="13"/>
      <c r="J113" s="13"/>
    </row>
    <row r="114" spans="2:10" x14ac:dyDescent="0.2">
      <c r="B114" s="13"/>
      <c r="C114" s="13"/>
      <c r="D114" s="13"/>
      <c r="E114" s="13"/>
      <c r="F114" s="13"/>
      <c r="G114" s="13"/>
      <c r="H114" s="13"/>
      <c r="I114" s="13"/>
      <c r="J114" s="13"/>
    </row>
    <row r="115" spans="2:10" x14ac:dyDescent="0.2">
      <c r="B115" s="13"/>
      <c r="C115" s="13"/>
      <c r="D115" s="13"/>
      <c r="E115" s="13"/>
      <c r="F115" s="13"/>
      <c r="G115" s="13"/>
      <c r="H115" s="13"/>
      <c r="I115" s="13"/>
      <c r="J115" s="13"/>
    </row>
    <row r="116" spans="2:10" x14ac:dyDescent="0.2">
      <c r="B116" s="13"/>
      <c r="C116" s="13"/>
      <c r="D116" s="13"/>
      <c r="E116" s="13"/>
      <c r="F116" s="13"/>
      <c r="G116" s="13"/>
      <c r="H116" s="13"/>
      <c r="I116" s="13"/>
      <c r="J116" s="13"/>
    </row>
    <row r="117" spans="2:10" x14ac:dyDescent="0.2">
      <c r="B117" s="13"/>
      <c r="C117" s="13"/>
      <c r="D117" s="13"/>
      <c r="E117" s="13"/>
      <c r="F117" s="13"/>
      <c r="G117" s="13"/>
      <c r="H117" s="13"/>
      <c r="I117" s="13"/>
      <c r="J117" s="13"/>
    </row>
    <row r="118" spans="2:10" x14ac:dyDescent="0.2">
      <c r="B118" s="13"/>
      <c r="C118" s="13"/>
      <c r="D118" s="13"/>
      <c r="E118" s="13"/>
      <c r="F118" s="13"/>
      <c r="G118" s="13"/>
      <c r="H118" s="13"/>
      <c r="I118" s="13"/>
      <c r="J118" s="13"/>
    </row>
    <row r="119" spans="2:10" x14ac:dyDescent="0.2">
      <c r="B119" s="13"/>
      <c r="C119" s="13"/>
      <c r="D119" s="13"/>
      <c r="E119" s="13"/>
      <c r="F119" s="13"/>
      <c r="G119" s="13"/>
      <c r="H119" s="13"/>
      <c r="I119" s="13"/>
      <c r="J119" s="13"/>
    </row>
    <row r="120" spans="2:10" x14ac:dyDescent="0.2">
      <c r="B120" s="13"/>
      <c r="C120" s="13"/>
      <c r="D120" s="13"/>
      <c r="E120" s="13"/>
      <c r="F120" s="13"/>
      <c r="G120" s="13"/>
      <c r="H120" s="13"/>
      <c r="I120" s="13"/>
      <c r="J120" s="13"/>
    </row>
    <row r="121" spans="2:10" x14ac:dyDescent="0.2">
      <c r="B121" s="13"/>
      <c r="C121" s="13"/>
      <c r="D121" s="13"/>
      <c r="E121" s="13"/>
      <c r="F121" s="13"/>
      <c r="G121" s="13"/>
      <c r="H121" s="13"/>
      <c r="I121" s="13"/>
      <c r="J121" s="13"/>
    </row>
    <row r="122" spans="2:10" x14ac:dyDescent="0.2">
      <c r="B122" s="13"/>
      <c r="C122" s="13"/>
      <c r="D122" s="13"/>
      <c r="E122" s="13"/>
      <c r="F122" s="13"/>
      <c r="G122" s="13"/>
      <c r="H122" s="13"/>
      <c r="I122" s="13"/>
      <c r="J122" s="13"/>
    </row>
    <row r="123" spans="2:10" x14ac:dyDescent="0.2">
      <c r="B123" s="13"/>
      <c r="C123" s="13"/>
      <c r="D123" s="13"/>
      <c r="E123" s="13"/>
      <c r="F123" s="13"/>
      <c r="G123" s="13"/>
      <c r="H123" s="13"/>
      <c r="I123" s="13"/>
      <c r="J123" s="13"/>
    </row>
    <row r="124" spans="2:10" x14ac:dyDescent="0.2">
      <c r="B124" s="13"/>
      <c r="C124" s="13"/>
      <c r="D124" s="13"/>
      <c r="E124" s="13"/>
      <c r="F124" s="13"/>
      <c r="G124" s="13"/>
      <c r="H124" s="13"/>
      <c r="I124" s="13"/>
      <c r="J124" s="13"/>
    </row>
    <row r="125" spans="2:10" x14ac:dyDescent="0.2">
      <c r="B125" s="13"/>
      <c r="C125" s="13"/>
      <c r="D125" s="13"/>
      <c r="E125" s="13"/>
      <c r="F125" s="13"/>
      <c r="G125" s="13"/>
      <c r="H125" s="13"/>
      <c r="I125" s="13"/>
      <c r="J125" s="13"/>
    </row>
    <row r="126" spans="2:10" x14ac:dyDescent="0.2">
      <c r="B126" s="13"/>
      <c r="C126" s="13"/>
      <c r="D126" s="13"/>
      <c r="E126" s="13"/>
      <c r="F126" s="13"/>
      <c r="G126" s="13"/>
      <c r="H126" s="13"/>
      <c r="I126" s="13"/>
      <c r="J126" s="13"/>
    </row>
    <row r="127" spans="2:10" x14ac:dyDescent="0.2">
      <c r="B127" s="13"/>
      <c r="C127" s="13"/>
      <c r="D127" s="13"/>
      <c r="E127" s="13"/>
      <c r="F127" s="13"/>
      <c r="G127" s="13"/>
      <c r="H127" s="13"/>
      <c r="I127" s="13"/>
      <c r="J127" s="13"/>
    </row>
    <row r="128" spans="2:10" x14ac:dyDescent="0.2">
      <c r="B128" s="13"/>
      <c r="C128" s="13"/>
      <c r="D128" s="13"/>
      <c r="E128" s="13"/>
      <c r="F128" s="13"/>
      <c r="G128" s="13"/>
      <c r="H128" s="13"/>
      <c r="I128" s="13"/>
      <c r="J128" s="13"/>
    </row>
    <row r="129" spans="2:10" x14ac:dyDescent="0.2">
      <c r="B129" s="13"/>
      <c r="C129" s="13"/>
      <c r="D129" s="13"/>
      <c r="E129" s="13"/>
      <c r="F129" s="13"/>
      <c r="G129" s="13"/>
      <c r="H129" s="13"/>
      <c r="I129" s="13"/>
      <c r="J129" s="13"/>
    </row>
    <row r="130" spans="2:10" x14ac:dyDescent="0.2">
      <c r="B130" s="13"/>
      <c r="C130" s="13"/>
      <c r="D130" s="13"/>
      <c r="E130" s="13"/>
      <c r="F130" s="13"/>
      <c r="G130" s="13"/>
      <c r="H130" s="13"/>
      <c r="I130" s="13"/>
      <c r="J130" s="13"/>
    </row>
    <row r="131" spans="2:10" x14ac:dyDescent="0.2">
      <c r="B131" s="13"/>
      <c r="C131" s="13"/>
      <c r="D131" s="13"/>
      <c r="E131" s="13"/>
      <c r="F131" s="13"/>
      <c r="G131" s="13"/>
      <c r="H131" s="13"/>
      <c r="I131" s="13"/>
      <c r="J131" s="13"/>
    </row>
    <row r="132" spans="2:10" x14ac:dyDescent="0.2">
      <c r="B132" s="13"/>
      <c r="C132" s="13"/>
      <c r="D132" s="13"/>
      <c r="E132" s="13"/>
      <c r="F132" s="13"/>
      <c r="G132" s="13"/>
      <c r="H132" s="13"/>
      <c r="I132" s="13"/>
      <c r="J132" s="13"/>
    </row>
    <row r="133" spans="2:10" x14ac:dyDescent="0.2">
      <c r="B133" s="13"/>
      <c r="C133" s="13"/>
      <c r="D133" s="13"/>
      <c r="E133" s="13"/>
      <c r="F133" s="13"/>
      <c r="G133" s="13"/>
      <c r="H133" s="13"/>
      <c r="I133" s="13"/>
      <c r="J133" s="13"/>
    </row>
    <row r="134" spans="2:10" x14ac:dyDescent="0.2">
      <c r="B134" s="13"/>
      <c r="C134" s="13"/>
      <c r="D134" s="13"/>
      <c r="E134" s="13"/>
      <c r="F134" s="13"/>
      <c r="G134" s="13"/>
      <c r="H134" s="13"/>
      <c r="I134" s="13"/>
      <c r="J134" s="13"/>
    </row>
    <row r="135" spans="2:10" x14ac:dyDescent="0.2">
      <c r="B135" s="13"/>
      <c r="C135" s="13"/>
      <c r="D135" s="13"/>
      <c r="E135" s="13"/>
      <c r="F135" s="13"/>
      <c r="G135" s="13"/>
      <c r="H135" s="13"/>
      <c r="I135" s="13"/>
      <c r="J135" s="13"/>
    </row>
    <row r="136" spans="2:10" x14ac:dyDescent="0.2">
      <c r="B136" s="13"/>
      <c r="C136" s="13"/>
      <c r="D136" s="13"/>
      <c r="E136" s="13"/>
      <c r="F136" s="13"/>
      <c r="G136" s="13"/>
      <c r="H136" s="13"/>
      <c r="I136" s="13"/>
      <c r="J136" s="13"/>
    </row>
    <row r="137" spans="2:10" x14ac:dyDescent="0.2">
      <c r="B137" s="13"/>
      <c r="C137" s="13"/>
      <c r="D137" s="13"/>
      <c r="E137" s="13"/>
      <c r="F137" s="13"/>
      <c r="G137" s="13"/>
      <c r="H137" s="13"/>
      <c r="I137" s="13"/>
      <c r="J137" s="13"/>
    </row>
    <row r="138" spans="2:10" x14ac:dyDescent="0.2">
      <c r="B138" s="13"/>
      <c r="C138" s="13"/>
      <c r="D138" s="13"/>
      <c r="E138" s="13"/>
      <c r="F138" s="13"/>
      <c r="G138" s="13"/>
      <c r="H138" s="13"/>
      <c r="I138" s="13"/>
      <c r="J138" s="13"/>
    </row>
    <row r="139" spans="2:10" x14ac:dyDescent="0.2">
      <c r="B139" s="13"/>
      <c r="C139" s="13"/>
      <c r="D139" s="13"/>
      <c r="E139" s="13"/>
      <c r="F139" s="13"/>
      <c r="G139" s="13"/>
      <c r="H139" s="13"/>
      <c r="I139" s="13"/>
      <c r="J139" s="13"/>
    </row>
    <row r="140" spans="2:10" x14ac:dyDescent="0.2">
      <c r="B140" s="13"/>
      <c r="C140" s="13"/>
      <c r="D140" s="13"/>
      <c r="E140" s="13"/>
      <c r="F140" s="13"/>
      <c r="G140" s="13"/>
      <c r="H140" s="13"/>
      <c r="I140" s="13"/>
      <c r="J140" s="13"/>
    </row>
    <row r="141" spans="2:10" x14ac:dyDescent="0.2">
      <c r="B141" s="13"/>
      <c r="C141" s="13"/>
      <c r="D141" s="13"/>
      <c r="E141" s="13"/>
      <c r="F141" s="13"/>
      <c r="G141" s="13"/>
      <c r="H141" s="13"/>
      <c r="I141" s="13"/>
      <c r="J141" s="13"/>
    </row>
    <row r="142" spans="2:10" x14ac:dyDescent="0.2">
      <c r="B142" s="13"/>
      <c r="C142" s="13"/>
      <c r="D142" s="13"/>
      <c r="E142" s="13"/>
      <c r="F142" s="13"/>
      <c r="G142" s="13"/>
      <c r="H142" s="13"/>
      <c r="I142" s="13"/>
      <c r="J142" s="13"/>
    </row>
    <row r="143" spans="2:10" x14ac:dyDescent="0.2">
      <c r="B143" s="13"/>
      <c r="C143" s="13"/>
      <c r="D143" s="13"/>
      <c r="E143" s="13"/>
      <c r="F143" s="13"/>
      <c r="G143" s="13"/>
      <c r="H143" s="13"/>
      <c r="I143" s="13"/>
      <c r="J143" s="13"/>
    </row>
    <row r="144" spans="2:10" x14ac:dyDescent="0.2">
      <c r="B144" s="13"/>
      <c r="C144" s="13"/>
      <c r="D144" s="13"/>
      <c r="E144" s="13"/>
      <c r="F144" s="13"/>
      <c r="G144" s="13"/>
      <c r="H144" s="13"/>
      <c r="I144" s="13"/>
      <c r="J144" s="13"/>
    </row>
    <row r="145" spans="2:10" x14ac:dyDescent="0.2">
      <c r="B145" s="13"/>
      <c r="C145" s="13"/>
      <c r="D145" s="13"/>
      <c r="E145" s="13"/>
      <c r="F145" s="13"/>
      <c r="G145" s="13"/>
      <c r="H145" s="13"/>
      <c r="I145" s="13"/>
      <c r="J145" s="13"/>
    </row>
    <row r="146" spans="2:10" x14ac:dyDescent="0.2">
      <c r="B146" s="13"/>
      <c r="C146" s="13"/>
      <c r="D146" s="13"/>
      <c r="E146" s="13"/>
      <c r="F146" s="13"/>
      <c r="G146" s="13"/>
      <c r="H146" s="13"/>
      <c r="I146" s="13"/>
      <c r="J146" s="13"/>
    </row>
    <row r="147" spans="2:10" x14ac:dyDescent="0.2">
      <c r="B147" s="13"/>
      <c r="C147" s="13"/>
      <c r="D147" s="13"/>
      <c r="E147" s="13"/>
      <c r="F147" s="13"/>
      <c r="G147" s="13"/>
      <c r="H147" s="13"/>
      <c r="I147" s="13"/>
      <c r="J147" s="13"/>
    </row>
    <row r="148" spans="2:10" x14ac:dyDescent="0.2">
      <c r="B148" s="13"/>
      <c r="C148" s="13"/>
      <c r="D148" s="13"/>
      <c r="E148" s="13"/>
      <c r="F148" s="13"/>
      <c r="G148" s="13"/>
      <c r="H148" s="13"/>
      <c r="I148" s="13"/>
      <c r="J148" s="13"/>
    </row>
    <row r="149" spans="2:10" x14ac:dyDescent="0.2">
      <c r="B149" s="13"/>
      <c r="C149" s="13"/>
      <c r="D149" s="13"/>
      <c r="E149" s="13"/>
      <c r="F149" s="13"/>
      <c r="G149" s="13"/>
      <c r="H149" s="13"/>
      <c r="I149" s="13"/>
      <c r="J149" s="13"/>
    </row>
    <row r="150" spans="2:10" x14ac:dyDescent="0.2">
      <c r="B150" s="13"/>
      <c r="C150" s="13"/>
      <c r="D150" s="13"/>
      <c r="E150" s="13"/>
      <c r="F150" s="13"/>
      <c r="G150" s="13"/>
      <c r="H150" s="13"/>
      <c r="I150" s="13"/>
      <c r="J150" s="13"/>
    </row>
    <row r="151" spans="2:10" x14ac:dyDescent="0.2">
      <c r="B151" s="13"/>
      <c r="C151" s="13"/>
      <c r="D151" s="13"/>
      <c r="E151" s="13"/>
      <c r="F151" s="13"/>
      <c r="G151" s="13"/>
      <c r="H151" s="13"/>
      <c r="I151" s="13"/>
      <c r="J151" s="13"/>
    </row>
    <row r="152" spans="2:10" x14ac:dyDescent="0.2">
      <c r="B152" s="13"/>
      <c r="C152" s="13"/>
      <c r="D152" s="13"/>
      <c r="E152" s="13"/>
      <c r="F152" s="13"/>
      <c r="G152" s="13"/>
      <c r="H152" s="13"/>
      <c r="I152" s="13"/>
      <c r="J152" s="13"/>
    </row>
    <row r="153" spans="2:10" x14ac:dyDescent="0.2">
      <c r="B153" s="13"/>
      <c r="C153" s="13"/>
      <c r="D153" s="13"/>
      <c r="E153" s="13"/>
      <c r="F153" s="13"/>
      <c r="G153" s="13"/>
      <c r="H153" s="13"/>
      <c r="I153" s="13"/>
      <c r="J153" s="13"/>
    </row>
    <row r="154" spans="2:10" x14ac:dyDescent="0.2">
      <c r="B154" s="13"/>
      <c r="C154" s="13"/>
      <c r="D154" s="13"/>
      <c r="E154" s="13"/>
      <c r="F154" s="13"/>
      <c r="G154" s="13"/>
      <c r="H154" s="13"/>
      <c r="I154" s="13"/>
      <c r="J154" s="13"/>
    </row>
    <row r="155" spans="2:10" x14ac:dyDescent="0.2">
      <c r="B155" s="13"/>
      <c r="C155" s="13"/>
      <c r="D155" s="13"/>
      <c r="E155" s="13"/>
      <c r="F155" s="13"/>
      <c r="G155" s="13"/>
      <c r="H155" s="13"/>
      <c r="I155" s="13"/>
      <c r="J155" s="13"/>
    </row>
    <row r="156" spans="2:10" x14ac:dyDescent="0.2">
      <c r="B156" s="13"/>
      <c r="C156" s="13"/>
      <c r="D156" s="13"/>
      <c r="E156" s="13"/>
      <c r="F156" s="13"/>
      <c r="G156" s="13"/>
      <c r="H156" s="13"/>
      <c r="I156" s="13"/>
      <c r="J156" s="13"/>
    </row>
    <row r="157" spans="2:10" x14ac:dyDescent="0.2">
      <c r="B157" s="13"/>
      <c r="C157" s="13"/>
      <c r="D157" s="13"/>
      <c r="E157" s="13"/>
      <c r="F157" s="13"/>
      <c r="G157" s="13"/>
      <c r="H157" s="13"/>
      <c r="I157" s="13"/>
      <c r="J157" s="13"/>
    </row>
    <row r="158" spans="2:10" x14ac:dyDescent="0.2">
      <c r="B158" s="13"/>
      <c r="C158" s="13"/>
      <c r="D158" s="13"/>
      <c r="E158" s="13"/>
      <c r="F158" s="13"/>
      <c r="G158" s="13"/>
      <c r="H158" s="13"/>
      <c r="I158" s="13"/>
      <c r="J158" s="13"/>
    </row>
    <row r="159" spans="2:10" x14ac:dyDescent="0.2">
      <c r="B159" s="13"/>
      <c r="C159" s="13"/>
      <c r="D159" s="13"/>
      <c r="E159" s="13"/>
      <c r="F159" s="13"/>
      <c r="G159" s="13"/>
      <c r="H159" s="13"/>
      <c r="I159" s="13"/>
      <c r="J159" s="13"/>
    </row>
    <row r="160" spans="2:10" x14ac:dyDescent="0.2">
      <c r="B160" s="13"/>
      <c r="C160" s="13"/>
      <c r="D160" s="13"/>
      <c r="E160" s="13"/>
      <c r="F160" s="13"/>
      <c r="G160" s="13"/>
      <c r="H160" s="13"/>
      <c r="I160" s="13"/>
      <c r="J160" s="13"/>
    </row>
  </sheetData>
  <autoFilter ref="A1:AI67" xr:uid="{00000000-0009-0000-0000-000000000000}">
    <sortState xmlns:xlrd2="http://schemas.microsoft.com/office/spreadsheetml/2017/richdata2" ref="A2:AI68">
      <sortCondition ref="A1:A67"/>
    </sortState>
  </autoFilter>
  <mergeCells count="2">
    <mergeCell ref="B78:C78"/>
    <mergeCell ref="B79:C79"/>
  </mergeCells>
  <conditionalFormatting sqref="B1:B67">
    <cfRule type="colorScale" priority="5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2:B67 B69">
    <cfRule type="colorScale" priority="6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B2:B67">
    <cfRule type="colorScale" priority="4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2:B68 C68:G68">
    <cfRule type="colorScale" priority="1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2:C65">
    <cfRule type="colorScale" priority="11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2:C66">
    <cfRule type="colorScale" priority="12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B2:D65 F2:F65">
    <cfRule type="colorScale" priority="10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:C67 C69">
    <cfRule type="colorScale" priority="6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C2:C67">
    <cfRule type="colorScale" priority="50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1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D2:D65">
    <cfRule type="colorScale" priority="11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D2:D66">
    <cfRule type="colorScale" priority="12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2:D67">
    <cfRule type="colorScale" priority="12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4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D66">
    <cfRule type="colorScale" priority="9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D69:E69 D2:D67">
    <cfRule type="colorScale" priority="6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F2:F65">
    <cfRule type="colorScale" priority="12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F2:F66">
    <cfRule type="colorScale" priority="12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F2:F67">
    <cfRule type="colorScale" priority="11">
      <colorScale>
        <cfvo type="min"/>
        <cfvo type="percentile" val="50"/>
        <cfvo type="max"/>
        <color rgb="FFF8696B"/>
        <color rgb="FFFCFCFF"/>
        <color rgb="FF63BE7B"/>
      </colorScale>
    </cfRule>
    <cfRule type="colorScale" priority="46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F66">
    <cfRule type="colorScale" priority="9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F69:G69 F2:F67">
    <cfRule type="colorScale" priority="6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H2:H66 I26">
    <cfRule type="colorScale" priority="12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H2:H67 H69 I26">
    <cfRule type="colorScale" priority="5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H2:H67 I26">
    <cfRule type="colorScale" priority="4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H2:H68 I26">
    <cfRule type="colorScale" priority="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H2:J65">
    <cfRule type="colorScale" priority="10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2:I66">
    <cfRule type="colorScale" priority="13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I2:I67 I69">
    <cfRule type="colorScale" priority="5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I2:I67">
    <cfRule type="colorScale" priority="4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I2:I68">
    <cfRule type="colorScale" priority="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J2:J66">
    <cfRule type="colorScale" priority="13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J2:J67 J69">
    <cfRule type="colorScale" priority="5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J2:J67">
    <cfRule type="colorScale" priority="4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J2:J68">
    <cfRule type="colorScale" priority="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K2:W67">
    <cfRule type="containsText" dxfId="16" priority="102" operator="containsText" text="Y">
      <formula>NOT(ISERROR(SEARCH("Y",K2)))</formula>
    </cfRule>
    <cfRule type="containsText" dxfId="15" priority="101" operator="containsText" text="N">
      <formula>NOT(ISERROR(SEARCH("N",K2)))</formula>
    </cfRule>
  </conditionalFormatting>
  <conditionalFormatting sqref="K68:W68">
    <cfRule type="containsText" dxfId="14" priority="6" operator="containsText" text="Y">
      <formula>NOT(ISERROR(SEARCH("Y",K68)))</formula>
    </cfRule>
    <cfRule type="containsText" dxfId="13" priority="7" operator="containsText" text="N">
      <formula>NOT(ISERROR(SEARCH("N",K68)))</formula>
    </cfRule>
  </conditionalFormatting>
  <conditionalFormatting sqref="N2:W68">
    <cfRule type="containsText" dxfId="12" priority="54" operator="containsText" text="Y">
      <formula>NOT(ISERROR(SEARCH("Y",N2)))</formula>
    </cfRule>
  </conditionalFormatting>
  <conditionalFormatting sqref="X2:X67">
    <cfRule type="containsText" dxfId="11" priority="32" operator="containsText" text="0">
      <formula>NOT(ISERROR(SEARCH("0",X2)))</formula>
    </cfRule>
    <cfRule type="containsText" dxfId="10" priority="38" operator="containsText" text="1">
      <formula>NOT(ISERROR(SEARCH("1",X2)))</formula>
    </cfRule>
    <cfRule type="containsText" dxfId="9" priority="37" operator="containsText" text="o">
      <formula>NOT(ISERROR(SEARCH("o",X2)))</formula>
    </cfRule>
    <cfRule type="containsText" dxfId="8" priority="35" operator="containsText" text="e">
      <formula>NOT(ISERROR(SEARCH("e",X2)))</formula>
    </cfRule>
    <cfRule type="containsText" dxfId="7" priority="34" operator="containsText" text="i">
      <formula>NOT(ISERROR(SEARCH("i",X2)))</formula>
    </cfRule>
    <cfRule type="containsText" dxfId="6" priority="33" operator="containsText" text="u">
      <formula>NOT(ISERROR(SEARCH("u",X2)))</formula>
    </cfRule>
  </conditionalFormatting>
  <conditionalFormatting sqref="X2:X68">
    <cfRule type="containsText" dxfId="5" priority="1" operator="containsText" text="a">
      <formula>NOT(ISERROR(SEARCH("a",X2)))</formula>
    </cfRule>
  </conditionalFormatting>
  <conditionalFormatting sqref="Y2:Y65">
    <cfRule type="containsText" dxfId="4" priority="99" operator="containsText" text="No">
      <formula>NOT(ISERROR(SEARCH("No",Y2)))</formula>
    </cfRule>
  </conditionalFormatting>
  <conditionalFormatting sqref="Y2:Y67">
    <cfRule type="containsText" dxfId="3" priority="39" operator="containsText" text="Yes">
      <formula>NOT(ISERROR(SEARCH("Yes",Y2)))</formula>
    </cfRule>
  </conditionalFormatting>
  <conditionalFormatting sqref="Y68">
    <cfRule type="containsText" dxfId="2" priority="18" operator="containsText" text="No">
      <formula>NOT(ISERROR(SEARCH("No",Y68)))</formula>
    </cfRule>
    <cfRule type="containsText" dxfId="1" priority="15" operator="containsText" text="YES">
      <formula>NOT(ISERROR(SEARCH("YES",Y68)))</formula>
    </cfRule>
  </conditionalFormatting>
  <conditionalFormatting sqref="Y70">
    <cfRule type="containsText" dxfId="0" priority="74" operator="containsText" text="No">
      <formula>NOT(ISERROR(SEARCH("No",Y70)))</formula>
    </cfRule>
  </conditionalFormatting>
  <conditionalFormatting sqref="Z2:Z66">
    <cfRule type="colorScale" priority="5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Z2:Z67 Z69">
    <cfRule type="colorScale" priority="5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Z2:Z67">
    <cfRule type="colorScale" priority="4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Z2:Z68">
    <cfRule type="colorScale" priority="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B2:AB67">
    <cfRule type="colorScale" priority="4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C2:AC67">
    <cfRule type="colorScale" priority="4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E2:AE67">
    <cfRule type="colorScale" priority="2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G2:AG67">
    <cfRule type="colorScale" priority="2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H2:AH36 AH38:AH41 AH47 AH54 AI34 AI39 AI31 AH43:AI44 AI3:AI6 AI9:AI10 AI13:AI14 AI26:AI28">
    <cfRule type="colorScale" priority="2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H2:AH67 AI34 AI48 AI39 AI31 AI62 AI43:AI44 AI3:AI6 AI9:AI10 AI13:AI14 AI26:AI28 AI53 AI57">
    <cfRule type="colorScale" priority="1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I7:AI8 AI2 AI35:AI38 AI49:AI52 AI45:AI47 AI40:AI42 AI15:AI25 AI32:AI33 AI29:AI30 AI63:AI67 AI11:AI12 AI54:AI56 AI58:AI61">
    <cfRule type="colorScale" priority="2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I19">
    <cfRule type="colorScale" priority="2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I20:AI25 AI2 AI29:AI30 AI32:AI33 AI35:AI38 AI40:AI42 AI45 AI47 AI49:AI52 AI54:AI56 AI58:AI61 AI63:AI67 AI7:AI8 AI15:AI18 AI11:AI12">
    <cfRule type="colorScale" priority="2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C4DDFE-453A-8F4D-A603-EC99BE12D59E}">
  <dimension ref="A2:R27"/>
  <sheetViews>
    <sheetView showGridLines="0" topLeftCell="A3" zoomScaleNormal="100" workbookViewId="0">
      <selection activeCell="N12" sqref="N12"/>
    </sheetView>
  </sheetViews>
  <sheetFormatPr baseColWidth="10" defaultRowHeight="15" x14ac:dyDescent="0.2"/>
  <cols>
    <col min="1" max="1" width="3.33203125" customWidth="1"/>
    <col min="2" max="2" width="9.83203125" bestFit="1" customWidth="1"/>
    <col min="3" max="3" width="10.1640625" bestFit="1" customWidth="1"/>
    <col min="4" max="4" width="11.6640625" bestFit="1" customWidth="1"/>
    <col min="5" max="5" width="12.1640625" bestFit="1" customWidth="1"/>
    <col min="6" max="6" width="9.33203125" bestFit="1" customWidth="1"/>
    <col min="7" max="7" width="8.33203125" customWidth="1"/>
    <col min="8" max="8" width="18.1640625" bestFit="1" customWidth="1"/>
    <col min="9" max="9" width="13.5" bestFit="1" customWidth="1"/>
    <col min="10" max="10" width="16.83203125" bestFit="1" customWidth="1"/>
    <col min="11" max="11" width="16" bestFit="1" customWidth="1"/>
    <col min="12" max="13" width="12.1640625" bestFit="1" customWidth="1"/>
    <col min="14" max="14" width="13.6640625" bestFit="1" customWidth="1"/>
    <col min="15" max="15" width="14.1640625" bestFit="1" customWidth="1"/>
    <col min="16" max="16" width="16.33203125" bestFit="1" customWidth="1"/>
    <col min="17" max="17" width="14.6640625" bestFit="1" customWidth="1"/>
    <col min="18" max="18" width="16.33203125" bestFit="1" customWidth="1"/>
  </cols>
  <sheetData>
    <row r="2" spans="1:17" ht="31" x14ac:dyDescent="0.35">
      <c r="A2" s="27"/>
      <c r="B2" s="30" t="s">
        <v>286</v>
      </c>
    </row>
    <row r="3" spans="1:17" x14ac:dyDescent="0.2">
      <c r="A3" s="27"/>
    </row>
    <row r="4" spans="1:17" ht="16" thickBot="1" x14ac:dyDescent="0.25"/>
    <row r="5" spans="1:17" ht="16" x14ac:dyDescent="0.2">
      <c r="B5" s="24" t="s">
        <v>249</v>
      </c>
      <c r="C5" s="25" t="s">
        <v>263</v>
      </c>
      <c r="D5" s="25" t="s">
        <v>265</v>
      </c>
      <c r="E5" s="25" t="s">
        <v>266</v>
      </c>
      <c r="F5" s="25" t="s">
        <v>267</v>
      </c>
      <c r="G5" s="25" t="s">
        <v>268</v>
      </c>
      <c r="H5" s="25" t="s">
        <v>271</v>
      </c>
      <c r="I5" s="25" t="s">
        <v>196</v>
      </c>
      <c r="J5" s="25" t="s">
        <v>274</v>
      </c>
      <c r="K5" s="25" t="s">
        <v>273</v>
      </c>
      <c r="L5" s="25" t="s">
        <v>275</v>
      </c>
      <c r="M5" s="26" t="s">
        <v>276</v>
      </c>
      <c r="N5" s="26" t="s">
        <v>290</v>
      </c>
      <c r="O5" s="26" t="s">
        <v>287</v>
      </c>
      <c r="P5" s="26" t="s">
        <v>288</v>
      </c>
      <c r="Q5" s="26" t="s">
        <v>289</v>
      </c>
    </row>
    <row r="6" spans="1:17" x14ac:dyDescent="0.2">
      <c r="B6" t="s">
        <v>253</v>
      </c>
      <c r="C6" s="29" t="s">
        <v>264</v>
      </c>
      <c r="D6" s="29" t="s">
        <v>24</v>
      </c>
      <c r="E6" s="29" t="s">
        <v>269</v>
      </c>
      <c r="G6" s="29" t="s">
        <v>24</v>
      </c>
      <c r="H6" s="29" t="s">
        <v>24</v>
      </c>
      <c r="I6" s="29" t="s">
        <v>24</v>
      </c>
      <c r="J6" s="23">
        <v>44915</v>
      </c>
      <c r="K6" s="23">
        <v>44580</v>
      </c>
      <c r="L6" s="28">
        <v>347276</v>
      </c>
      <c r="M6" s="28">
        <v>424546</v>
      </c>
      <c r="N6" s="28">
        <v>308622</v>
      </c>
      <c r="O6" s="33">
        <v>1500</v>
      </c>
    </row>
    <row r="7" spans="1:17" x14ac:dyDescent="0.2">
      <c r="B7" t="s">
        <v>262</v>
      </c>
      <c r="C7" s="29" t="s">
        <v>264</v>
      </c>
      <c r="D7" s="22" t="s">
        <v>24</v>
      </c>
      <c r="E7" s="29" t="s">
        <v>269</v>
      </c>
      <c r="G7" s="29" t="s">
        <v>24</v>
      </c>
      <c r="H7" s="29" t="s">
        <v>24</v>
      </c>
      <c r="I7" s="29" t="s">
        <v>24</v>
      </c>
      <c r="J7" s="23">
        <v>44393</v>
      </c>
      <c r="K7" s="23">
        <v>44431</v>
      </c>
      <c r="L7" s="28">
        <v>342909</v>
      </c>
      <c r="M7" s="28">
        <v>511079</v>
      </c>
      <c r="N7" s="28">
        <f>Table1[[#This Row],[COA IS]]-6000</f>
        <v>336909</v>
      </c>
      <c r="O7" s="33">
        <v>1500</v>
      </c>
    </row>
    <row r="8" spans="1:17" x14ac:dyDescent="0.2">
      <c r="B8" t="s">
        <v>259</v>
      </c>
      <c r="C8" s="29" t="s">
        <v>264</v>
      </c>
      <c r="D8" s="22" t="s">
        <v>24</v>
      </c>
      <c r="E8" s="29" t="s">
        <v>269</v>
      </c>
      <c r="H8" s="29" t="s">
        <v>24</v>
      </c>
      <c r="I8" s="29" t="s">
        <v>24</v>
      </c>
      <c r="J8" s="23">
        <v>44446</v>
      </c>
      <c r="K8" s="23">
        <v>44462</v>
      </c>
      <c r="L8" s="28">
        <v>316900</v>
      </c>
      <c r="M8" s="28">
        <v>357492</v>
      </c>
      <c r="N8" s="28">
        <v>357492</v>
      </c>
      <c r="O8" s="33">
        <v>1000</v>
      </c>
    </row>
    <row r="9" spans="1:17" x14ac:dyDescent="0.2">
      <c r="B9" t="s">
        <v>257</v>
      </c>
      <c r="C9" s="29" t="s">
        <v>264</v>
      </c>
      <c r="D9" s="22" t="s">
        <v>24</v>
      </c>
      <c r="E9" s="29" t="s">
        <v>264</v>
      </c>
      <c r="F9" s="29" t="s">
        <v>24</v>
      </c>
      <c r="H9" s="29" t="s">
        <v>24</v>
      </c>
      <c r="I9" s="29" t="s">
        <v>24</v>
      </c>
      <c r="J9" s="23">
        <v>44504</v>
      </c>
      <c r="K9" s="23">
        <v>44510</v>
      </c>
      <c r="L9" s="28">
        <v>468832</v>
      </c>
      <c r="M9" s="28">
        <v>468832</v>
      </c>
      <c r="N9" s="28">
        <f>Table1[[#This Row],[COA OOS]]-100000</f>
        <v>368832</v>
      </c>
      <c r="O9" s="33">
        <v>3000</v>
      </c>
    </row>
    <row r="10" spans="1:17" x14ac:dyDescent="0.2">
      <c r="B10" t="s">
        <v>254</v>
      </c>
      <c r="C10" s="29" t="s">
        <v>264</v>
      </c>
      <c r="D10" s="29" t="s">
        <v>24</v>
      </c>
      <c r="E10" s="29" t="s">
        <v>269</v>
      </c>
      <c r="G10" s="29" t="s">
        <v>24</v>
      </c>
      <c r="H10" s="29" t="s">
        <v>24</v>
      </c>
      <c r="I10" s="29" t="s">
        <v>24</v>
      </c>
      <c r="J10" s="23">
        <v>44446</v>
      </c>
      <c r="K10" s="23">
        <v>44454</v>
      </c>
      <c r="L10" s="28">
        <v>325067</v>
      </c>
      <c r="M10" s="28">
        <v>421479</v>
      </c>
      <c r="N10" s="28">
        <f>Table1[[#This Row],[COA OOS]]-40000</f>
        <v>381479</v>
      </c>
      <c r="O10" s="33">
        <v>1500</v>
      </c>
    </row>
    <row r="11" spans="1:17" x14ac:dyDescent="0.2">
      <c r="B11" t="s">
        <v>261</v>
      </c>
      <c r="C11" s="29" t="s">
        <v>264</v>
      </c>
      <c r="D11" s="22" t="s">
        <v>24</v>
      </c>
      <c r="E11" s="29" t="s">
        <v>264</v>
      </c>
      <c r="G11" s="29" t="s">
        <v>24</v>
      </c>
      <c r="H11" s="29" t="s">
        <v>24</v>
      </c>
      <c r="I11" s="29" t="s">
        <v>24</v>
      </c>
      <c r="J11" s="23">
        <v>44421</v>
      </c>
      <c r="K11" s="23">
        <v>44431</v>
      </c>
      <c r="L11" s="28">
        <v>387499</v>
      </c>
      <c r="M11" s="28">
        <v>387499</v>
      </c>
      <c r="N11" s="28">
        <v>415270</v>
      </c>
      <c r="O11" s="33">
        <v>500</v>
      </c>
      <c r="P11" s="33">
        <v>300</v>
      </c>
    </row>
    <row r="12" spans="1:17" x14ac:dyDescent="0.2">
      <c r="B12" t="s">
        <v>258</v>
      </c>
      <c r="C12" s="29" t="s">
        <v>264</v>
      </c>
      <c r="D12" s="22" t="s">
        <v>24</v>
      </c>
      <c r="E12" s="29" t="s">
        <v>269</v>
      </c>
      <c r="F12" s="29" t="s">
        <v>24</v>
      </c>
      <c r="G12" s="29" t="s">
        <v>24</v>
      </c>
      <c r="H12" s="29" t="s">
        <v>24</v>
      </c>
      <c r="I12" s="29" t="s">
        <v>24</v>
      </c>
      <c r="J12" s="23">
        <v>44439</v>
      </c>
      <c r="K12" s="23">
        <v>44454</v>
      </c>
      <c r="L12" s="28">
        <v>448272</v>
      </c>
      <c r="M12" s="28">
        <v>448272</v>
      </c>
      <c r="N12" s="28">
        <f>Table1[[#This Row],[COA OOS]]</f>
        <v>448272</v>
      </c>
      <c r="O12" s="33">
        <v>1000</v>
      </c>
    </row>
    <row r="13" spans="1:17" x14ac:dyDescent="0.2">
      <c r="B13" t="s">
        <v>251</v>
      </c>
      <c r="C13" s="29" t="s">
        <v>264</v>
      </c>
      <c r="D13" s="29" t="s">
        <v>24</v>
      </c>
      <c r="E13" s="29" t="s">
        <v>196</v>
      </c>
      <c r="G13" s="29" t="s">
        <v>24</v>
      </c>
      <c r="H13" s="29" t="s">
        <v>24</v>
      </c>
      <c r="I13" s="29" t="s">
        <v>24</v>
      </c>
      <c r="J13" s="23">
        <v>44470</v>
      </c>
      <c r="K13" s="23">
        <v>44477</v>
      </c>
      <c r="L13" s="28">
        <v>345429</v>
      </c>
      <c r="M13" s="28">
        <v>456201</v>
      </c>
      <c r="N13" s="28">
        <f>Table1[[#This Row],[COA OOS]]</f>
        <v>456201</v>
      </c>
      <c r="O13" s="33">
        <v>1000</v>
      </c>
    </row>
    <row r="14" spans="1:17" x14ac:dyDescent="0.2">
      <c r="B14" t="s">
        <v>255</v>
      </c>
      <c r="C14" s="29" t="s">
        <v>264</v>
      </c>
      <c r="D14" s="29" t="s">
        <v>24</v>
      </c>
      <c r="E14" s="29" t="s">
        <v>272</v>
      </c>
      <c r="F14" s="29" t="s">
        <v>24</v>
      </c>
      <c r="G14" s="29" t="s">
        <v>24</v>
      </c>
      <c r="H14" s="29" t="s">
        <v>24</v>
      </c>
      <c r="I14" s="29" t="s">
        <v>24</v>
      </c>
      <c r="J14" s="23">
        <v>44426</v>
      </c>
      <c r="K14" s="23">
        <v>44448</v>
      </c>
      <c r="L14" s="28">
        <v>311695</v>
      </c>
      <c r="M14" s="28">
        <v>457567</v>
      </c>
      <c r="N14" s="28">
        <v>457567</v>
      </c>
      <c r="O14" s="33">
        <v>2000</v>
      </c>
      <c r="P14" s="33">
        <v>1000</v>
      </c>
      <c r="Q14" s="33">
        <v>1000</v>
      </c>
    </row>
    <row r="15" spans="1:17" x14ac:dyDescent="0.2">
      <c r="B15" s="40" t="s">
        <v>252</v>
      </c>
      <c r="C15" s="29" t="s">
        <v>264</v>
      </c>
      <c r="D15" s="29" t="s">
        <v>269</v>
      </c>
      <c r="E15" s="29" t="s">
        <v>269</v>
      </c>
      <c r="H15" s="29" t="s">
        <v>24</v>
      </c>
      <c r="L15" s="28">
        <v>224518</v>
      </c>
      <c r="M15" s="28">
        <v>376558</v>
      </c>
      <c r="N15" s="28"/>
      <c r="O15" s="33">
        <v>1000</v>
      </c>
    </row>
    <row r="16" spans="1:17" x14ac:dyDescent="0.2">
      <c r="B16" s="40" t="s">
        <v>250</v>
      </c>
      <c r="C16" s="29" t="s">
        <v>264</v>
      </c>
      <c r="D16" s="29" t="s">
        <v>269</v>
      </c>
      <c r="E16" s="29" t="s">
        <v>269</v>
      </c>
      <c r="H16" s="29"/>
      <c r="L16" s="28">
        <v>281350</v>
      </c>
      <c r="M16" s="28">
        <v>396262</v>
      </c>
      <c r="N16" s="28"/>
      <c r="O16" s="33">
        <v>1000</v>
      </c>
    </row>
    <row r="17" spans="2:18" x14ac:dyDescent="0.2">
      <c r="B17" s="40" t="s">
        <v>256</v>
      </c>
      <c r="C17" s="29" t="s">
        <v>264</v>
      </c>
      <c r="D17" s="29" t="s">
        <v>270</v>
      </c>
      <c r="E17" s="29" t="s">
        <v>269</v>
      </c>
      <c r="H17" s="29" t="s">
        <v>24</v>
      </c>
      <c r="L17" s="28">
        <v>357800</v>
      </c>
      <c r="M17" s="28">
        <v>485900</v>
      </c>
      <c r="N17" s="28"/>
      <c r="O17" s="33">
        <v>500</v>
      </c>
    </row>
    <row r="18" spans="2:18" x14ac:dyDescent="0.2">
      <c r="B18" s="40" t="s">
        <v>260</v>
      </c>
      <c r="C18" s="29" t="s">
        <v>264</v>
      </c>
      <c r="D18" s="22" t="s">
        <v>24</v>
      </c>
      <c r="E18" s="29" t="s">
        <v>264</v>
      </c>
      <c r="H18" s="29" t="s">
        <v>24</v>
      </c>
      <c r="I18" s="29" t="s">
        <v>24</v>
      </c>
      <c r="J18" s="23">
        <v>44390</v>
      </c>
      <c r="K18" s="23">
        <v>44428</v>
      </c>
      <c r="L18" s="28">
        <v>498919</v>
      </c>
      <c r="M18" s="28">
        <v>498919</v>
      </c>
      <c r="N18" s="28"/>
      <c r="O18" s="33">
        <v>200</v>
      </c>
    </row>
    <row r="19" spans="2:18" ht="24" customHeight="1" thickBot="1" x14ac:dyDescent="0.25"/>
    <row r="20" spans="2:18" ht="29" x14ac:dyDescent="0.35">
      <c r="H20" s="34" t="s">
        <v>284</v>
      </c>
      <c r="I20" s="35" t="s">
        <v>285</v>
      </c>
      <c r="O20" s="31"/>
      <c r="P20" s="31"/>
      <c r="Q20" s="31"/>
      <c r="R20" s="31"/>
    </row>
    <row r="21" spans="2:18" ht="29" x14ac:dyDescent="0.35">
      <c r="H21" s="36" t="s">
        <v>277</v>
      </c>
      <c r="I21" s="37">
        <v>1547</v>
      </c>
      <c r="O21" s="31"/>
      <c r="P21" s="32"/>
      <c r="Q21" s="31"/>
      <c r="R21" s="32"/>
    </row>
    <row r="22" spans="2:18" ht="29" x14ac:dyDescent="0.35">
      <c r="H22" s="36" t="s">
        <v>278</v>
      </c>
      <c r="I22" s="37">
        <v>760</v>
      </c>
      <c r="O22" s="31"/>
      <c r="P22" s="32"/>
      <c r="Q22" s="31"/>
      <c r="R22" s="32"/>
    </row>
    <row r="23" spans="2:18" ht="29" x14ac:dyDescent="0.35">
      <c r="H23" s="36" t="s">
        <v>279</v>
      </c>
      <c r="I23" s="37">
        <v>972</v>
      </c>
      <c r="O23" s="31"/>
      <c r="P23" s="32"/>
      <c r="Q23" s="31"/>
      <c r="R23" s="32"/>
    </row>
    <row r="24" spans="2:18" ht="29" x14ac:dyDescent="0.35">
      <c r="H24" s="36" t="s">
        <v>280</v>
      </c>
      <c r="I24" s="37">
        <v>0</v>
      </c>
      <c r="O24" s="31"/>
      <c r="P24" s="32"/>
      <c r="Q24" s="31"/>
      <c r="R24" s="32"/>
    </row>
    <row r="25" spans="2:18" ht="29" x14ac:dyDescent="0.35">
      <c r="H25" s="36" t="s">
        <v>281</v>
      </c>
      <c r="I25" s="37">
        <v>24.37</v>
      </c>
      <c r="O25" s="31"/>
      <c r="P25" s="32"/>
      <c r="Q25" s="31"/>
      <c r="R25" s="32"/>
    </row>
    <row r="26" spans="2:18" ht="29" x14ac:dyDescent="0.35">
      <c r="H26" s="36" t="s">
        <v>282</v>
      </c>
      <c r="I26" s="37">
        <v>325</v>
      </c>
      <c r="O26" s="31"/>
      <c r="P26" s="32"/>
      <c r="Q26" s="31"/>
      <c r="R26" s="32"/>
    </row>
    <row r="27" spans="2:18" ht="30" thickBot="1" x14ac:dyDescent="0.4">
      <c r="H27" s="38" t="s">
        <v>283</v>
      </c>
      <c r="I27" s="39">
        <f>I21+I22+I23+I24+I25+I26</f>
        <v>3628.37</v>
      </c>
      <c r="O27" s="31"/>
      <c r="P27" s="32"/>
      <c r="Q27" s="31"/>
      <c r="R27" s="32"/>
    </row>
  </sheetData>
  <conditionalFormatting sqref="L6:N18">
    <cfRule type="colorScale" priority="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N6:N18">
    <cfRule type="colorScale" priority="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All Schools</vt:lpstr>
      <vt:lpstr>Applications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Suarez</dc:creator>
  <cp:lastModifiedBy>McGee, Daniel</cp:lastModifiedBy>
  <cp:lastPrinted>2021-06-02T23:20:39Z</cp:lastPrinted>
  <dcterms:created xsi:type="dcterms:W3CDTF">2017-10-06T18:49:09Z</dcterms:created>
  <dcterms:modified xsi:type="dcterms:W3CDTF">2024-07-31T15:11:11Z</dcterms:modified>
</cp:coreProperties>
</file>