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nryexner/Downloads/"/>
    </mc:Choice>
  </mc:AlternateContent>
  <xr:revisionPtr revIDLastSave="0" documentId="13_ncr:1_{BD6DCF79-9EDA-1C42-BE19-8AC9F7958443}" xr6:coauthVersionLast="47" xr6:coauthVersionMax="47" xr10:uidLastSave="{00000000-0000-0000-0000-000000000000}"/>
  <bookViews>
    <workbookView xWindow="0" yWindow="740" windowWidth="29400" windowHeight="18380" xr2:uid="{D8A366BA-6B44-4748-934F-73C27BF63394}"/>
  </bookViews>
  <sheets>
    <sheet name="All Schools" sheetId="1" r:id="rId1"/>
    <sheet name="Look into Schools" sheetId="8" r:id="rId2"/>
    <sheet name="Applied to Schools" sheetId="4" r:id="rId3"/>
    <sheet name="Cycle Status" sheetId="7" r:id="rId4"/>
    <sheet name="Apply Early Stats" sheetId="9" r:id="rId5"/>
  </sheets>
  <definedNames>
    <definedName name="_xlnm._FilterDatabase" localSheetId="0" hidden="1">'All Schools'!$A$1:$BC$73</definedName>
    <definedName name="_xlnm._FilterDatabase" localSheetId="2" hidden="1">'Applied to Schools'!$A$1:$BN$1</definedName>
    <definedName name="_xlnm._FilterDatabase" localSheetId="1" hidden="1">'Look into Schools'!$A$1:$AU$5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5" i="4" l="1"/>
  <c r="AP5" i="4"/>
  <c r="AN5" i="4"/>
  <c r="AK5" i="4"/>
  <c r="AJ5" i="4"/>
  <c r="AH5" i="4"/>
  <c r="AQ4" i="4"/>
  <c r="AP4" i="4"/>
  <c r="AN4" i="4"/>
  <c r="AK4" i="4"/>
  <c r="AJ4" i="4"/>
  <c r="AH4" i="4"/>
  <c r="AQ3" i="4"/>
  <c r="AP3" i="4"/>
  <c r="AN3" i="4"/>
  <c r="AK3" i="4"/>
  <c r="AJ3" i="4"/>
  <c r="AH3" i="4"/>
  <c r="AQ2" i="4"/>
  <c r="AP2" i="4"/>
  <c r="AN2" i="4"/>
  <c r="AK2" i="4"/>
  <c r="AJ2" i="4"/>
  <c r="AH2" i="4"/>
  <c r="AW8" i="1" l="1"/>
  <c r="AX8" i="1"/>
  <c r="AU8" i="1"/>
  <c r="AV8" i="1"/>
  <c r="AX3" i="1"/>
  <c r="AX4" i="1"/>
  <c r="AX5" i="1"/>
  <c r="AX6" i="1"/>
  <c r="AX7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2" i="1"/>
  <c r="AW3" i="1"/>
  <c r="AW4" i="1"/>
  <c r="AW5" i="1"/>
  <c r="AW6" i="1"/>
  <c r="AW7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2" i="1"/>
  <c r="AV3" i="1"/>
  <c r="AV4" i="1"/>
  <c r="AV5" i="1"/>
  <c r="AV6" i="1"/>
  <c r="AV7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U3" i="1"/>
  <c r="AU4" i="1"/>
  <c r="AU5" i="1"/>
  <c r="AU6" i="1"/>
  <c r="AU7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2" i="1"/>
  <c r="AV2" i="1"/>
  <c r="AQ5" i="8" l="1"/>
  <c r="AP5" i="8"/>
  <c r="AN5" i="8"/>
  <c r="AK5" i="8"/>
  <c r="AJ5" i="8"/>
  <c r="AH5" i="8"/>
  <c r="AQ4" i="8"/>
  <c r="AP4" i="8"/>
  <c r="AN4" i="8"/>
  <c r="AK4" i="8"/>
  <c r="AJ4" i="8"/>
  <c r="AH4" i="8"/>
  <c r="AQ3" i="8"/>
  <c r="AP3" i="8"/>
  <c r="AN3" i="8"/>
  <c r="AK3" i="8"/>
  <c r="AJ3" i="8"/>
  <c r="AH3" i="8"/>
  <c r="AQ2" i="8"/>
  <c r="AP2" i="8"/>
  <c r="AN2" i="8"/>
  <c r="AK2" i="8"/>
  <c r="AJ2" i="8"/>
  <c r="AH2" i="8"/>
  <c r="A81" i="1" l="1"/>
  <c r="A80" i="1"/>
  <c r="A79" i="1"/>
  <c r="A78" i="1"/>
  <c r="A77" i="1"/>
  <c r="A76" i="1"/>
  <c r="A75" i="1"/>
</calcChain>
</file>

<file path=xl/sharedStrings.xml><?xml version="1.0" encoding="utf-8"?>
<sst xmlns="http://schemas.openxmlformats.org/spreadsheetml/2006/main" count="2281" uniqueCount="345">
  <si>
    <t>School</t>
  </si>
  <si>
    <t>Mean sGPA</t>
  </si>
  <si>
    <t>Mean cGPA</t>
  </si>
  <si>
    <t>Mean AA</t>
  </si>
  <si>
    <t>Mean PAT</t>
  </si>
  <si>
    <t>Mean TS</t>
  </si>
  <si>
    <t>High sGPA</t>
  </si>
  <si>
    <t>Low sGPA</t>
  </si>
  <si>
    <t>Low cGPA</t>
  </si>
  <si>
    <t>High cGPA</t>
  </si>
  <si>
    <t>Gchem</t>
  </si>
  <si>
    <t>BioChem</t>
  </si>
  <si>
    <t>Bio</t>
  </si>
  <si>
    <t>Ochem</t>
  </si>
  <si>
    <t>Physics</t>
  </si>
  <si>
    <t>Anatomy</t>
  </si>
  <si>
    <t>Cell Bio</t>
  </si>
  <si>
    <t>Histology</t>
  </si>
  <si>
    <t>Immunology</t>
  </si>
  <si>
    <t>Microbio</t>
  </si>
  <si>
    <t>Genetics/MolecBio</t>
  </si>
  <si>
    <t>Physiology</t>
  </si>
  <si>
    <t>Zoology</t>
  </si>
  <si>
    <t>English</t>
  </si>
  <si>
    <t>Math/Stats</t>
  </si>
  <si>
    <t>N</t>
  </si>
  <si>
    <t>Y</t>
  </si>
  <si>
    <t>Other Req</t>
  </si>
  <si>
    <t>Just 1 course of Anatomy/Histology/Microbio Req'd</t>
  </si>
  <si>
    <t>3D Arts/Business/Computers Rec'd</t>
  </si>
  <si>
    <t>CC &amp; Notes (Pre-Reqs)</t>
  </si>
  <si>
    <t>Shadow Hrs</t>
  </si>
  <si>
    <t>Community service &amp; LOR from community service supervisor</t>
  </si>
  <si>
    <t>Personal background, postbacc experience, LOR, research, advamced degree/scope of academic background</t>
  </si>
  <si>
    <t>Work/life experience, EC activities, dental experience, leadership, etc.</t>
  </si>
  <si>
    <t>Community service, shadowing hours, leadership, interview</t>
  </si>
  <si>
    <t>Academic, DAT, interview, LOR</t>
  </si>
  <si>
    <t>Military, leadership, employment, athletics, teaching, psychomotor skills, community service, self-directed learning</t>
  </si>
  <si>
    <t>Leadership, community service, county, dental experience</t>
  </si>
  <si>
    <t>Sincere understanding/interest in humanitarian ethos</t>
  </si>
  <si>
    <t>Pre-dental club, leadership, community service</t>
  </si>
  <si>
    <t>Shadow 3 GP, community service, campus involvement, communication skills, manual dexterity</t>
  </si>
  <si>
    <t>Personal essay, LOR, diversity, community service, leadership, academics</t>
  </si>
  <si>
    <t>Non-cognitive factors</t>
  </si>
  <si>
    <t>Social awareness, volunteering, critical thinking, ethical reasoning, community service</t>
  </si>
  <si>
    <t>Shadow 3 GP</t>
  </si>
  <si>
    <t>Community service, volunteering, service-oriented employment</t>
  </si>
  <si>
    <t>Academics, DAT, personal statement, LOR, EC activities, leadership, community service, interview, etc.</t>
  </si>
  <si>
    <t>Academics, leadership, motivation for dentistry, references, DAT, EC activities, community service</t>
  </si>
  <si>
    <t>Community service, dental exposure</t>
  </si>
  <si>
    <t xml:space="preserve">Academics, LOR, personal statement, dental exposure, </t>
  </si>
  <si>
    <t>Academics, LOR, EC activities, volunteering, employment, research, personal statement, leadership</t>
  </si>
  <si>
    <t>DAT, GPA, noncognitive factors, volunteering, employment, leadership, research, EC activities</t>
  </si>
  <si>
    <t>Community service</t>
  </si>
  <si>
    <t>5 office settings, community service, personal character, critical thinking, interpersonal communication skills, time management</t>
  </si>
  <si>
    <t>Dental exposure, EC activities, community service, LOR</t>
  </si>
  <si>
    <t>Community service, volunteering, EC activities</t>
  </si>
  <si>
    <t>Academics, DAT, LOR, dental exposure, communication skills, life experiences, research, leadership, military, interview</t>
  </si>
  <si>
    <t>Leadership, community service</t>
  </si>
  <si>
    <t>Academics, psychomotor skills, service commitment, self-directed learner, dental exposure</t>
  </si>
  <si>
    <t>Academics, DAT, personal essay, LOR</t>
  </si>
  <si>
    <t>Non-academics, teaching, volunteering, research, leadership, military, athletics, employment, etc.</t>
  </si>
  <si>
    <t>GPA for last 60 credits</t>
  </si>
  <si>
    <t>Community service, employment, research, EC activities, leadership. Dental exposure</t>
  </si>
  <si>
    <t>Leadership, service, non-academic interests, life experiences</t>
  </si>
  <si>
    <t>Extra science credits, research, community service</t>
  </si>
  <si>
    <t>Dental exposure, leadership, community service, LOR, personal statement</t>
  </si>
  <si>
    <t>Noncognitive factors, volunteering, community service</t>
  </si>
  <si>
    <t>Academics, community service, research, leadership, interpersonal skills, commucation skills, dental exposure</t>
  </si>
  <si>
    <t>Personal statement, community service, volunteering, leadership, research</t>
  </si>
  <si>
    <t>Whole life</t>
  </si>
  <si>
    <t>Academics, DAT, shadowing, life , volunteering, communication abilities, manual dexterity, LOR, personal statement</t>
  </si>
  <si>
    <t>No</t>
  </si>
  <si>
    <t>Yes - CC max 64 credits</t>
  </si>
  <si>
    <t>Yes</t>
  </si>
  <si>
    <t>Yes - CC max 60 credits</t>
  </si>
  <si>
    <t>Yes - University Rec'd</t>
  </si>
  <si>
    <t>Yes - CC max 30%</t>
  </si>
  <si>
    <t>Yes - CC max 6 credits</t>
  </si>
  <si>
    <t>Yes - CC max 32 credits</t>
  </si>
  <si>
    <t>Yes - 1 class/subject</t>
  </si>
  <si>
    <t>Yes - CC max 65 credits</t>
  </si>
  <si>
    <t>Yes - CC max 48 credits</t>
  </si>
  <si>
    <t>(AL 01) University of Alabama at Birmingham</t>
  </si>
  <si>
    <t>(AZ 01) A.T. Still University of Arizona</t>
  </si>
  <si>
    <t>(AZ 02) Midwestern University (AZ)</t>
  </si>
  <si>
    <t>YOUR STATS</t>
  </si>
  <si>
    <t>(CA 01) Herman Ostrow School of Dentistry</t>
  </si>
  <si>
    <t>(CA 02) Loma Linda University</t>
  </si>
  <si>
    <t>(CA 05) University of the Pacific</t>
  </si>
  <si>
    <t>(CA 05) Western University</t>
  </si>
  <si>
    <t>(CO 01) University of Colorado</t>
  </si>
  <si>
    <t>(CT 01) University of Connecticut</t>
  </si>
  <si>
    <t>(FL 01) Lake Erie College of Osteopathic Medicine</t>
  </si>
  <si>
    <t>(FL 02) Nova Southeastern University</t>
  </si>
  <si>
    <t>(FL 03) University of Florida</t>
  </si>
  <si>
    <t>(GA 01) Augusta University</t>
  </si>
  <si>
    <t>(IL 01) Midwestern University</t>
  </si>
  <si>
    <t>(IL 02) Southern Illinois University</t>
  </si>
  <si>
    <t>(IL 03) University of Illinois at Chicago</t>
  </si>
  <si>
    <t>(IN 01) Indiana University</t>
  </si>
  <si>
    <t>(IA 01) The University of Iowa</t>
  </si>
  <si>
    <t>(KY 01) University of Kentucky</t>
  </si>
  <si>
    <t>(KY 02) University of Louisville</t>
  </si>
  <si>
    <t>(LA 01) Louisiana State University (New Orleans)</t>
  </si>
  <si>
    <t>(ME 01) University of New England</t>
  </si>
  <si>
    <t>(MD 01) University of Maryland</t>
  </si>
  <si>
    <t>(MA 01) Boston University</t>
  </si>
  <si>
    <t>(MA 02) Harvard University</t>
  </si>
  <si>
    <t>(MA 03) Tufts University</t>
  </si>
  <si>
    <t>(MI 01) University of Detroit Mercy</t>
  </si>
  <si>
    <t>(MI 02) University of Michigan</t>
  </si>
  <si>
    <t>(MN 01) University of Minnesota</t>
  </si>
  <si>
    <t>(MS 01) University of Mississippi</t>
  </si>
  <si>
    <t>(MO 01) A.T. Still University</t>
  </si>
  <si>
    <t>(MO 02) University of Missouri - Kansas City</t>
  </si>
  <si>
    <t>(NE 01) Creighton University</t>
  </si>
  <si>
    <t>(NE 02) University of Nebraska</t>
  </si>
  <si>
    <t>(NV 01) University of Nevada, Las Vegas</t>
  </si>
  <si>
    <t>(NJ 01) Rutgers</t>
  </si>
  <si>
    <t>(NY 01) Columbia University</t>
  </si>
  <si>
    <t>(NY 02) New York University</t>
  </si>
  <si>
    <t>(NY 03) Stony Brook University</t>
  </si>
  <si>
    <t>(NY 05) University of Buffalo</t>
  </si>
  <si>
    <t>(NC 01) East Carolina University</t>
  </si>
  <si>
    <t>(NC 02) University of North Carolina at Chapel Hill</t>
  </si>
  <si>
    <t>(OH 01) Case Western Reserve University</t>
  </si>
  <si>
    <t>(OH 02) The Ohio State University</t>
  </si>
  <si>
    <t>(OK 01) University of Oklahoma</t>
  </si>
  <si>
    <t>(OR 01) Oregon Health &amp; Science University</t>
  </si>
  <si>
    <t>(PA 01) The Maurice H. Kornberg</t>
  </si>
  <si>
    <t>(PA 02) University of Pennsylvania</t>
  </si>
  <si>
    <t>(PA 03) University of Pittsburgh</t>
  </si>
  <si>
    <t>(PR 01) University of Puerto Rico</t>
  </si>
  <si>
    <t>(SC 01) Medical University of South Carolina</t>
  </si>
  <si>
    <t>(TN 01) Meharry Medical College</t>
  </si>
  <si>
    <t>(TN 02) University of Tennessee</t>
  </si>
  <si>
    <t>(TX 01) Texas A&amp;M University</t>
  </si>
  <si>
    <t>(TX 02) University of Texas (San Antonio)</t>
  </si>
  <si>
    <t>(TX 03) University of Texas (Houston)</t>
  </si>
  <si>
    <t>(UT 02) University of Utah</t>
  </si>
  <si>
    <t>(VA 01) Virginia Commonwealth University</t>
  </si>
  <si>
    <t>(WA 01) University of Washington</t>
  </si>
  <si>
    <t>(WV 01) West Virginia University</t>
  </si>
  <si>
    <t>(WI 01) Marquette University</t>
  </si>
  <si>
    <t>(NY 04) Touro - New York Medical College</t>
  </si>
  <si>
    <t>Trend of performance, rigor of university coursework &amp; quality of undergraduate institution</t>
  </si>
  <si>
    <t>(CA 03) University of California, Los Angeles</t>
  </si>
  <si>
    <t>Admission Factors</t>
  </si>
  <si>
    <t>IS Enrolled</t>
  </si>
  <si>
    <t>OOS Enrolled</t>
  </si>
  <si>
    <t>(DC 01) Howard University</t>
  </si>
  <si>
    <t>IS Applicants</t>
  </si>
  <si>
    <t>30cr/45qr non-science req'd</t>
  </si>
  <si>
    <t>100 hrs recommended</t>
  </si>
  <si>
    <t>Psychology req'd</t>
  </si>
  <si>
    <t>Additional upper sci rec'd</t>
  </si>
  <si>
    <t>20cr/30qr in biological sci req'd</t>
  </si>
  <si>
    <t>Sociology req'd</t>
  </si>
  <si>
    <t>Additional BCP req'd</t>
  </si>
  <si>
    <t>8cr/12qr calclus req'd</t>
  </si>
  <si>
    <t>Calc req'd</t>
  </si>
  <si>
    <t>Psychology &amp; sociology req'd</t>
  </si>
  <si>
    <t>English 1 &amp; 2 req'd</t>
  </si>
  <si>
    <t>Calc 1 and/or Calc 2/Statistics</t>
  </si>
  <si>
    <t>16cr/24qr additional BCP req'd</t>
  </si>
  <si>
    <t>6cr/9qr Social sciences, 12cr/18qr Spanish req'd</t>
  </si>
  <si>
    <t>Calc/Statistics req'd</t>
  </si>
  <si>
    <t>Statistics req'd</t>
  </si>
  <si>
    <t>$ Nonresident Total</t>
  </si>
  <si>
    <t>$ Resident Total</t>
  </si>
  <si>
    <t>sGPA</t>
  </si>
  <si>
    <t>Only includes sGPA of enrolled students. NOT applicants.</t>
  </si>
  <si>
    <t>cGPA</t>
  </si>
  <si>
    <t>Only includes cGPA of enrolled students. NOT applicants.</t>
  </si>
  <si>
    <t>Mean AA/PAT/TS</t>
  </si>
  <si>
    <t>Only includes enrolled students. NOT applicants.</t>
  </si>
  <si>
    <t>Green</t>
  </si>
  <si>
    <t>Indicates easier to attain. E.g. Organizing by sGPA, you will see lower sGPA in green.</t>
  </si>
  <si>
    <t>Red</t>
  </si>
  <si>
    <t>Indicates harder to attain. E.g. Organizing by cGPA, you will see higher cGPA in red.</t>
  </si>
  <si>
    <t>Indicates that the course is not required (easier to attain = green)</t>
  </si>
  <si>
    <t>Indicates that the course is required (harder to attain = red)</t>
  </si>
  <si>
    <t>Indicates additional requirements that are not your common pre-reqs such as Psychology.</t>
  </si>
  <si>
    <t>CC &amp; Notes</t>
  </si>
  <si>
    <t>Indicates if the university accepts commnity college credits for pre-reqs and/or if there is a limit</t>
  </si>
  <si>
    <t>Indicates hours recommended or required by the school</t>
  </si>
  <si>
    <t>Indicates the cost for resident over the entire 4 (or 3) years including additional fees such as lab, living, etc.</t>
  </si>
  <si>
    <t>Indicates the cost for nonresident over the entire 4 (or 3) years including additional fees such as lab, living, etc.</t>
  </si>
  <si>
    <t>1. Organize by selecting from the dropdown menu at the top of each column</t>
  </si>
  <si>
    <t>2. If you want to isolate schools with specific requirements:</t>
  </si>
  <si>
    <t>2.a. Select the rows with the schools you want to isolate</t>
  </si>
  <si>
    <t>2.b. Open a new sheet at the bottom and paste your data onto that sheet</t>
  </si>
  <si>
    <t>Indicates the lowest sGPA of enrolled student. Low and High sGPa &amp; cGPA are 5th to 95th percentile.</t>
  </si>
  <si>
    <t>Indicates the lowest sGPA of enrolled student. Low and High sGPa &amp; cGPA are 5th to 95th percentile. Low and High sGPA &amp; cGPA are the 5th and 95th percentile.</t>
  </si>
  <si>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under pre-reqs</t>
    </r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</si>
  <si>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under pre-reqs</t>
    </r>
  </si>
  <si>
    <t>Accepted</t>
  </si>
  <si>
    <t>YES</t>
  </si>
  <si>
    <t>NO</t>
  </si>
  <si>
    <t>N/A</t>
  </si>
  <si>
    <t>Applied</t>
  </si>
  <si>
    <t>Verified</t>
  </si>
  <si>
    <t>Interview</t>
  </si>
  <si>
    <t>Int. Date</t>
  </si>
  <si>
    <t>Waitlisted</t>
  </si>
  <si>
    <t>Denied</t>
  </si>
  <si>
    <t>Supplemental</t>
  </si>
  <si>
    <t>(UT) Roseman University</t>
  </si>
  <si>
    <t>Paid?</t>
  </si>
  <si>
    <t>Deferred</t>
  </si>
  <si>
    <t>UT Res 2018</t>
  </si>
  <si>
    <t>Yes - CC max 70 credits</t>
  </si>
  <si>
    <t>IS Tuition After 1 Year</t>
  </si>
  <si>
    <t>IS Tuition (4 yr)</t>
  </si>
  <si>
    <t>OOS Tuition (4 yr)</t>
  </si>
  <si>
    <t>IS COA (4 yr)</t>
  </si>
  <si>
    <t>OOS COA (4 yr)</t>
  </si>
  <si>
    <t>Supplemental App?</t>
  </si>
  <si>
    <t>Supplemental Fee</t>
  </si>
  <si>
    <t>1st Deposit</t>
  </si>
  <si>
    <t>Program Length</t>
  </si>
  <si>
    <t>48 months</t>
  </si>
  <si>
    <t>Campus Setting</t>
  </si>
  <si>
    <t>Urban</t>
  </si>
  <si>
    <t>Start Month</t>
  </si>
  <si>
    <t>July</t>
  </si>
  <si>
    <t>Suburban</t>
  </si>
  <si>
    <t>August</t>
  </si>
  <si>
    <t>46 months</t>
  </si>
  <si>
    <t>40 months</t>
  </si>
  <si>
    <t>September</t>
  </si>
  <si>
    <t>45 months</t>
  </si>
  <si>
    <t>36 months</t>
  </si>
  <si>
    <t>(CA 04) University of California, San Francisco</t>
  </si>
  <si>
    <t>42 months</t>
  </si>
  <si>
    <t xml:space="preserve">Yes </t>
  </si>
  <si>
    <t>Application deadline</t>
  </si>
  <si>
    <t>11 cr humanities/social sciences/foreign language</t>
  </si>
  <si>
    <t>Academics, leadership, service, communication, interpersonal skills, dental exposure</t>
  </si>
  <si>
    <t>44 months</t>
  </si>
  <si>
    <t>Upon request</t>
  </si>
  <si>
    <t>43 months</t>
  </si>
  <si>
    <t>June</t>
  </si>
  <si>
    <t>Rural/Urban</t>
  </si>
  <si>
    <t>OOS % Total</t>
  </si>
  <si>
    <t>IS % Total</t>
  </si>
  <si>
    <t>47 months</t>
  </si>
  <si>
    <t>41 months</t>
  </si>
  <si>
    <t>NONE</t>
  </si>
  <si>
    <t>2.c. Highlight all the data in that sheet and under 'Data, select 'Filter' - this creates dropdown menu</t>
  </si>
  <si>
    <t>Take 1: Anatomy/BioChem/Microbio Req'd</t>
  </si>
  <si>
    <t>Seats Available</t>
  </si>
  <si>
    <t>OOS Applicants</t>
  </si>
  <si>
    <t>% IS Apps Enrolled</t>
  </si>
  <si>
    <t>% OOS of Apps Enrolled</t>
  </si>
  <si>
    <t>[DATE]</t>
  </si>
  <si>
    <t>Copy and paste schools from 1st sheet here</t>
  </si>
  <si>
    <t>CASPer Test Rq'd</t>
  </si>
  <si>
    <t>% OOS Apps Enrolled</t>
  </si>
  <si>
    <t>FutureDDS Video Links</t>
  </si>
  <si>
    <t>Other Required Classes</t>
  </si>
  <si>
    <t>School Type</t>
  </si>
  <si>
    <t>Private</t>
  </si>
  <si>
    <t>Public</t>
  </si>
  <si>
    <t>Private*</t>
  </si>
  <si>
    <t>*State Related</t>
  </si>
  <si>
    <t>Specialties Offered</t>
  </si>
  <si>
    <t>Ortho</t>
  </si>
  <si>
    <t>None</t>
  </si>
  <si>
    <t>AEGD,Endo,GPR,OMFP,OMFS,Ortho,Ped,Per,Pros</t>
  </si>
  <si>
    <t>Endo,Ger,GPR,OMFS,OD,OMFP,Ortho,Ped,Per,Pros</t>
  </si>
  <si>
    <t>Endo,Implant,OMFS,Ortho,Ped,Per,Pros</t>
  </si>
  <si>
    <t>AEGD,Endo,OMFS,Ortho</t>
  </si>
  <si>
    <t>GPR,OMFS,Ortho,Per</t>
  </si>
  <si>
    <t>AEGD,GPR,Ortho,Ped</t>
  </si>
  <si>
    <t>AEGD,Endo,OMFS,Ortho,Ped,Per,Pros</t>
  </si>
  <si>
    <t>AEGD,Endo,GPR,OMFS,Ortho,Ped,Per,Pros</t>
  </si>
  <si>
    <t>AEGD,Endo,Implant,Per</t>
  </si>
  <si>
    <t>Endo,OMFS,Ortho,Ped,Per,Pros</t>
  </si>
  <si>
    <t>C&amp;O,DM,OMFS,Endo,Ortho,Ped,Per,Pros</t>
  </si>
  <si>
    <t>GPR,OMFS,OMFP,Ortho,Ped,Per</t>
  </si>
  <si>
    <t>Endo,GPR,OMFS,Ortho,Ped,Per,Pros</t>
  </si>
  <si>
    <t>Endo,GPR,Implant,OMFS,Ortho,Ped,Per,Pros</t>
  </si>
  <si>
    <t>AEGD,Endo,Ortho,Per</t>
  </si>
  <si>
    <t>AEGD,GPR,OMFS,Ped</t>
  </si>
  <si>
    <t>Endo,GPR,Ortho,Ped,Per</t>
  </si>
  <si>
    <t>GPR,Ortho,Ped</t>
  </si>
  <si>
    <t>AEGD,GPR,Ped</t>
  </si>
  <si>
    <t>Anesth,Endo,GPR,OMFP,OMFS,Ortho,Ped,Per,Pros</t>
  </si>
  <si>
    <t>AEGD,OMFS,Ortho,Per</t>
  </si>
  <si>
    <t>Endo,GPR,OMFS,Ortho,Ped,Per</t>
  </si>
  <si>
    <t>AEGD,Endo,Ortho,Ped,Per,PH</t>
  </si>
  <si>
    <t>Endo,OMFS,OM,Ortho,Ped,Per,Pros</t>
  </si>
  <si>
    <t>AEGD,Anesth,Endo,GPR,OMFP,OMFS,Ortho,Ped,Per,Pros</t>
  </si>
  <si>
    <t>GPR,Ortho,Ped,Pros</t>
  </si>
  <si>
    <t>GPR</t>
  </si>
  <si>
    <t>AEGD,Endo,OMFP,OMFS,Ortho,Ped,Per,Pros,PH</t>
  </si>
  <si>
    <t>AEGD,Endo,OMFR,OMFS,Ortho,Ped,Per,Pros,PH</t>
  </si>
  <si>
    <t>AEGD,Ortho</t>
  </si>
  <si>
    <t>AEGD,Endo,GPR,OMFS,Ortho,Ped,Per</t>
  </si>
  <si>
    <t>Endo,Ortho,Ped,Per,Pros</t>
  </si>
  <si>
    <t>AEGD,Endo,Ortho,Per,Pros</t>
  </si>
  <si>
    <t>AEGD,Endo,GPR,OMFS,OM,Ortho,Ped,Per,Pros,PH</t>
  </si>
  <si>
    <t>AEGD,Endo,OMFR,OMFS,Ortho,Ped,Per,Pros</t>
  </si>
  <si>
    <t>AEGD,Endo,OMFP,OMFR,OMFS,OD,Ortho,Ped,Per,Pros,PH</t>
  </si>
  <si>
    <t>Endo,GPR,OMFP,OMFR,Ortho,Ped,Per,Pros,PH</t>
  </si>
  <si>
    <t>AEGD,Endo,GPR,Implant,OMFS,Ortho,Ped,Per,Pros</t>
  </si>
  <si>
    <t>DD,Endo,Ger,OMFS,OD,OB,Ortho,Ped,Per,Pros,PH</t>
  </si>
  <si>
    <t>DE,Endo,Ger,GPR,Implant,OMFS,OMFP,OM,Ortho,Ped,Per,Pros,PH</t>
  </si>
  <si>
    <t>AEGD,Endo,GPR,Implant,OMFP,OMFR,OMFS,Ortho,Ped,Per,Pros,PH</t>
  </si>
  <si>
    <t>Endo,GPR,OMFS,OD,Ortho,Ped,Per,Pros</t>
  </si>
  <si>
    <t>Endo,GPR,OMFP,OMFS,Ortho,Ped,Per,Pros,PH</t>
  </si>
  <si>
    <t>AEGD,Endo,GPR,Implant,OMFR,OMFP,Ortho,Ped,Per,Pros,PH</t>
  </si>
  <si>
    <t>AEGD,Endo,GPR,Implant,OMFR,OMFS,Ortho,Ped,Per,Pros,PH</t>
  </si>
  <si>
    <t>Anesth,Endo,Ger,GPR,OMFR,OMFS,Ortho,Ped,Per,Pros</t>
  </si>
  <si>
    <t>AEGD,Endo,GPR,OMFP,Ortho,Ped,Per,Pros</t>
  </si>
  <si>
    <t>AEGD,Endo,GPR,OMFP,OMFP,Ortho,Ped,Per,Pros</t>
  </si>
  <si>
    <t>AEGD,Endo,OMFS,MSD,Ortho,Ped,Per,PH</t>
  </si>
  <si>
    <t>Endo,GPR,OMFS,Ortho,Ped,Per,Pros,PH</t>
  </si>
  <si>
    <t>AP Prerequisites Accepted</t>
  </si>
  <si>
    <t>AP Electivess Accepted</t>
  </si>
  <si>
    <t>No - it's complicated</t>
  </si>
  <si>
    <t>Yes - if on official transcript</t>
  </si>
  <si>
    <t>Yes - humanities/social-sciences only</t>
  </si>
  <si>
    <t>Yes - english only</t>
  </si>
  <si>
    <t>Yes - reviewed by admissions</t>
  </si>
  <si>
    <t>Yes - only 1 AP per subject</t>
  </si>
  <si>
    <t xml:space="preserve">Yes - if score is &gt;4 </t>
  </si>
  <si>
    <t>(TX 04) Texas Tech</t>
  </si>
  <si>
    <t>(PA 01) Temple - The Maurice H. Kornberg</t>
  </si>
  <si>
    <t>(GA 01) Georgia Augusta University</t>
  </si>
  <si>
    <t>(CA 06) California NorthState</t>
  </si>
  <si>
    <t>(TN 03) Lincoln Memorial</t>
  </si>
  <si>
    <t>Yes - if on official transcript - excluding bio</t>
  </si>
  <si>
    <t>Yes - max of 3 credit units</t>
  </si>
  <si>
    <t>Yes - must submit offical score report</t>
  </si>
  <si>
    <t>Contact admissions</t>
  </si>
  <si>
    <t>Yes - english and psych</t>
  </si>
  <si>
    <t>Yes-for specific course only, no lump sum</t>
  </si>
  <si>
    <t>Individual basis only</t>
  </si>
  <si>
    <t>Yes - if on official transcript, 3 credit max/course</t>
  </si>
  <si>
    <r>
      <t xml:space="preserve">Yes - </t>
    </r>
    <r>
      <rPr>
        <sz val="11"/>
        <color theme="1"/>
        <rFont val="Calibri (Body)"/>
      </rPr>
      <t>but recommend taking higher level courses</t>
    </r>
  </si>
  <si>
    <t>(MO 03) Kansas City University</t>
  </si>
  <si>
    <t>Ponce Health Sciences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</si>
</sst>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0.0"/>
    <numFmt numFmtId="165" formatCode="&quot;$&quot;#,##0"/>
  </numFmts>
  <fonts count="1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8"/>
      <color theme="1"/>
      <name val="Calibri (Body)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 (Body)"/>
    </font>
  </fonts>
  <fills count="15">
    <fill>
      <patternFill patternType="none"/>
    </fill>
    <fill>
      <patternFill patternType="gray125"/>
    </fill>
    <fill>
      <patternFill patternType="solid">
        <fgColor rgb="FF2DB3E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8D8B5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21">
    <xf numFmtId="0" fontId="0" fillId="0" borderId="0" xfId="0"/>
    <xf numFmtId="0" fontId="1" fillId="0" borderId="0" xfId="0" applyFont="1"/>
    <xf numFmtId="0" fontId="4" fillId="0" borderId="0" xfId="0" applyFont="1"/>
    <xf numFmtId="2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" fontId="6" fillId="0" borderId="0" xfId="0" applyNumberFormat="1" applyFont="1" applyAlignment="1">
      <alignment horizontal="center" vertical="center"/>
    </xf>
    <xf numFmtId="0" fontId="6" fillId="0" borderId="0" xfId="0" applyFont="1"/>
    <xf numFmtId="6" fontId="6" fillId="0" borderId="0" xfId="0" applyNumberFormat="1" applyFont="1" applyAlignment="1">
      <alignment horizontal="center"/>
    </xf>
    <xf numFmtId="0" fontId="5" fillId="3" borderId="0" xfId="0" applyFont="1" applyFill="1"/>
    <xf numFmtId="0" fontId="5" fillId="0" borderId="0" xfId="0" applyFont="1"/>
    <xf numFmtId="2" fontId="6" fillId="0" borderId="0" xfId="0" applyNumberFormat="1" applyFont="1"/>
    <xf numFmtId="164" fontId="6" fillId="0" borderId="0" xfId="0" applyNumberFormat="1" applyFont="1"/>
    <xf numFmtId="2" fontId="5" fillId="0" borderId="0" xfId="0" applyNumberFormat="1" applyFont="1"/>
    <xf numFmtId="0" fontId="0" fillId="0" borderId="0" xfId="0" applyAlignment="1">
      <alignment horizontal="center"/>
    </xf>
    <xf numFmtId="0" fontId="1" fillId="2" borderId="0" xfId="0" applyFont="1" applyFill="1"/>
    <xf numFmtId="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6" borderId="0" xfId="0" applyFont="1" applyFill="1"/>
    <xf numFmtId="0" fontId="1" fillId="0" borderId="0" xfId="0" applyFont="1" applyAlignment="1">
      <alignment horizontal="center"/>
    </xf>
    <xf numFmtId="0" fontId="1" fillId="8" borderId="0" xfId="0" applyFont="1" applyFill="1"/>
    <xf numFmtId="0" fontId="8" fillId="10" borderId="1" xfId="0" applyFont="1" applyFill="1" applyBorder="1"/>
    <xf numFmtId="0" fontId="3" fillId="10" borderId="1" xfId="0" applyFont="1" applyFill="1" applyBorder="1"/>
    <xf numFmtId="0" fontId="3" fillId="9" borderId="3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14" fontId="3" fillId="11" borderId="3" xfId="0" applyNumberFormat="1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1" fillId="10" borderId="1" xfId="0" applyFont="1" applyFill="1" applyBorder="1"/>
    <xf numFmtId="0" fontId="3" fillId="9" borderId="2" xfId="0" applyFont="1" applyFill="1" applyBorder="1" applyAlignment="1">
      <alignment horizontal="center"/>
    </xf>
    <xf numFmtId="165" fontId="3" fillId="0" borderId="0" xfId="0" applyNumberFormat="1" applyFont="1"/>
    <xf numFmtId="14" fontId="3" fillId="11" borderId="1" xfId="0" applyNumberFormat="1" applyFont="1" applyFill="1" applyBorder="1" applyAlignment="1">
      <alignment horizontal="center"/>
    </xf>
    <xf numFmtId="14" fontId="3" fillId="10" borderId="1" xfId="0" applyNumberFormat="1" applyFont="1" applyFill="1" applyBorder="1" applyAlignment="1">
      <alignment horizontal="center"/>
    </xf>
    <xf numFmtId="9" fontId="1" fillId="0" borderId="0" xfId="0" applyNumberFormat="1" applyFont="1" applyAlignment="1">
      <alignment horizontal="center"/>
    </xf>
    <xf numFmtId="10" fontId="1" fillId="0" borderId="0" xfId="0" applyNumberFormat="1" applyFont="1" applyAlignment="1">
      <alignment horizontal="center"/>
    </xf>
    <xf numFmtId="9" fontId="3" fillId="0" borderId="0" xfId="1" applyFont="1" applyFill="1" applyBorder="1" applyAlignment="1">
      <alignment horizontal="center"/>
    </xf>
    <xf numFmtId="2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2" fontId="3" fillId="0" borderId="7" xfId="0" applyNumberFormat="1" applyFont="1" applyBorder="1"/>
    <xf numFmtId="2" fontId="3" fillId="0" borderId="8" xfId="0" applyNumberFormat="1" applyFont="1" applyBorder="1"/>
    <xf numFmtId="2" fontId="3" fillId="0" borderId="9" xfId="0" applyNumberFormat="1" applyFont="1" applyBorder="1"/>
    <xf numFmtId="2" fontId="0" fillId="0" borderId="0" xfId="0" applyNumberFormat="1"/>
    <xf numFmtId="2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16" fontId="3" fillId="0" borderId="1" xfId="0" applyNumberFormat="1" applyFont="1" applyBorder="1" applyAlignment="1">
      <alignment horizontal="center"/>
    </xf>
    <xf numFmtId="6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3" fillId="7" borderId="1" xfId="0" applyNumberFormat="1" applyFont="1" applyFill="1" applyBorder="1" applyAlignment="1">
      <alignment horizontal="center"/>
    </xf>
    <xf numFmtId="9" fontId="3" fillId="0" borderId="1" xfId="1" applyFont="1" applyFill="1" applyBorder="1" applyAlignment="1">
      <alignment horizontal="center"/>
    </xf>
    <xf numFmtId="10" fontId="3" fillId="0" borderId="1" xfId="1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4" fontId="3" fillId="10" borderId="3" xfId="0" applyNumberFormat="1" applyFont="1" applyFill="1" applyBorder="1" applyAlignment="1">
      <alignment horizontal="center"/>
    </xf>
    <xf numFmtId="0" fontId="9" fillId="0" borderId="0" xfId="0" applyFont="1"/>
    <xf numFmtId="0" fontId="6" fillId="0" borderId="10" xfId="0" applyFont="1" applyBorder="1"/>
    <xf numFmtId="0" fontId="6" fillId="0" borderId="2" xfId="0" applyFont="1" applyBorder="1"/>
    <xf numFmtId="0" fontId="0" fillId="0" borderId="2" xfId="0" applyBorder="1"/>
    <xf numFmtId="0" fontId="6" fillId="0" borderId="11" xfId="0" applyFont="1" applyBorder="1"/>
    <xf numFmtId="0" fontId="6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6" fillId="0" borderId="11" xfId="0" applyFont="1" applyBorder="1" applyAlignment="1">
      <alignment horizontal="left"/>
    </xf>
    <xf numFmtId="2" fontId="6" fillId="0" borderId="11" xfId="0" applyNumberFormat="1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1" fontId="6" fillId="0" borderId="11" xfId="0" applyNumberFormat="1" applyFont="1" applyBorder="1" applyAlignment="1">
      <alignment horizontal="center" vertical="center"/>
    </xf>
    <xf numFmtId="16" fontId="3" fillId="0" borderId="11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5" fontId="3" fillId="0" borderId="11" xfId="0" applyNumberFormat="1" applyFont="1" applyBorder="1" applyAlignment="1">
      <alignment horizontal="center"/>
    </xf>
    <xf numFmtId="6" fontId="3" fillId="0" borderId="11" xfId="0" applyNumberFormat="1" applyFont="1" applyBorder="1" applyAlignment="1">
      <alignment horizontal="center"/>
    </xf>
    <xf numFmtId="9" fontId="3" fillId="0" borderId="11" xfId="1" applyFont="1" applyFill="1" applyBorder="1" applyAlignment="1">
      <alignment horizontal="center"/>
    </xf>
    <xf numFmtId="10" fontId="3" fillId="0" borderId="11" xfId="1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0" fillId="0" borderId="5" xfId="2" applyFont="1" applyFill="1" applyBorder="1" applyAlignment="1">
      <alignment horizontal="left" vertical="center"/>
    </xf>
    <xf numFmtId="9" fontId="1" fillId="0" borderId="5" xfId="0" applyNumberFormat="1" applyFont="1" applyBorder="1" applyAlignment="1">
      <alignment horizontal="left" vertical="center"/>
    </xf>
    <xf numFmtId="10" fontId="1" fillId="0" borderId="5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11" borderId="1" xfId="2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6" fontId="3" fillId="0" borderId="2" xfId="0" applyNumberFormat="1" applyFont="1" applyBorder="1" applyAlignment="1">
      <alignment horizontal="center"/>
    </xf>
    <xf numFmtId="6" fontId="11" fillId="0" borderId="11" xfId="0" applyNumberFormat="1" applyFont="1" applyBorder="1" applyAlignment="1">
      <alignment horizontal="center"/>
    </xf>
    <xf numFmtId="6" fontId="12" fillId="0" borderId="1" xfId="0" applyNumberFormat="1" applyFont="1" applyBorder="1" applyAlignment="1">
      <alignment horizontal="center"/>
    </xf>
    <xf numFmtId="14" fontId="13" fillId="11" borderId="1" xfId="0" applyNumberFormat="1" applyFont="1" applyFill="1" applyBorder="1" applyAlignment="1">
      <alignment horizontal="center"/>
    </xf>
    <xf numFmtId="6" fontId="12" fillId="12" borderId="1" xfId="0" applyNumberFormat="1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2" fontId="6" fillId="4" borderId="0" xfId="0" applyNumberFormat="1" applyFont="1" applyFill="1"/>
    <xf numFmtId="0" fontId="6" fillId="0" borderId="0" xfId="0" applyFont="1"/>
    <xf numFmtId="2" fontId="6" fillId="5" borderId="0" xfId="0" applyNumberFormat="1" applyFont="1" applyFill="1"/>
    <xf numFmtId="0" fontId="1" fillId="0" borderId="0" xfId="0" applyFont="1" applyFill="1"/>
    <xf numFmtId="0" fontId="0" fillId="0" borderId="2" xfId="0" applyFont="1" applyBorder="1" applyAlignment="1">
      <alignment horizontal="left"/>
    </xf>
    <xf numFmtId="0" fontId="0" fillId="4" borderId="2" xfId="0" applyFont="1" applyFill="1" applyBorder="1" applyAlignment="1">
      <alignment horizontal="center"/>
    </xf>
    <xf numFmtId="0" fontId="0" fillId="0" borderId="0" xfId="0" applyFont="1"/>
    <xf numFmtId="2" fontId="6" fillId="0" borderId="0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left"/>
    </xf>
    <xf numFmtId="1" fontId="6" fillId="0" borderId="0" xfId="0" applyNumberFormat="1" applyFont="1" applyBorder="1" applyAlignment="1">
      <alignment horizontal="center" vertical="center"/>
    </xf>
    <xf numFmtId="16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6" fontId="3" fillId="0" borderId="0" xfId="0" applyNumberFormat="1" applyFont="1" applyBorder="1" applyAlignment="1">
      <alignment horizontal="center"/>
    </xf>
    <xf numFmtId="6" fontId="12" fillId="0" borderId="0" xfId="0" applyNumberFormat="1" applyFont="1" applyBorder="1" applyAlignment="1">
      <alignment horizontal="center"/>
    </xf>
    <xf numFmtId="10" fontId="3" fillId="0" borderId="0" xfId="1" applyNumberFormat="1" applyFont="1" applyFill="1" applyBorder="1" applyAlignment="1">
      <alignment horizontal="center"/>
    </xf>
    <xf numFmtId="0" fontId="1" fillId="11" borderId="0" xfId="2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5" borderId="0" xfId="0" applyFont="1" applyFill="1" applyAlignment="1">
      <alignment horizontal="center"/>
    </xf>
    <xf numFmtId="0" fontId="0" fillId="1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0" fillId="14" borderId="2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4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D7D"/>
      <color rgb="FF98D8B5"/>
      <color rgb="FFA678D4"/>
      <color rgb="FF2DB3EF"/>
      <color rgb="FFAC9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793869</xdr:colOff>
      <xdr:row>40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C2FF93C-7541-7A41-A7B2-00E94C0A0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74369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youtube.com/watch?v=v80WksSEXk8&amp;list=PLMZhpkxdpYz-zGBuZlQwwy4w80g0lAHli&amp;index=25" TargetMode="External"/><Relationship Id="rId21" Type="http://schemas.openxmlformats.org/officeDocument/2006/relationships/hyperlink" Target="https://www.youtube.com/watch?v=BvgWB2kpG2E&amp;list=PLMZhpkxdpYz-zGBuZlQwwy4w80g0lAHli&amp;index=20" TargetMode="External"/><Relationship Id="rId34" Type="http://schemas.openxmlformats.org/officeDocument/2006/relationships/hyperlink" Target="https://www.youtube.com/watch?v=leaB-HHc0Tk&amp;list=PLMZhpkxdpYz-zGBuZlQwwy4w80g0lAHli&amp;index=33" TargetMode="External"/><Relationship Id="rId42" Type="http://schemas.openxmlformats.org/officeDocument/2006/relationships/hyperlink" Target="https://www.youtube.com/watch?v=9_tDDaGa1Eo&amp;list=PLMZhpkxdpYz-zGBuZlQwwy4w80g0lAHli&amp;index=41" TargetMode="External"/><Relationship Id="rId47" Type="http://schemas.openxmlformats.org/officeDocument/2006/relationships/hyperlink" Target="https://www.youtube.com/watch?v=YxOFgZzDHP0&amp;list=PLMZhpkxdpYz-zGBuZlQwwy4w80g0lAHli&amp;index=46" TargetMode="External"/><Relationship Id="rId50" Type="http://schemas.openxmlformats.org/officeDocument/2006/relationships/hyperlink" Target="https://www.youtube.com/watch?v=zixFWi9AyLs&amp;list=PLMZhpkxdpYz-zGBuZlQwwy4w80g0lAHli&amp;index=51" TargetMode="External"/><Relationship Id="rId55" Type="http://schemas.openxmlformats.org/officeDocument/2006/relationships/hyperlink" Target="https://www.youtube.com/watch?v=sdms5tGl01U&amp;list=PLMZhpkxdpYz-zGBuZlQwwy4w80g0lAHli&amp;index=56" TargetMode="External"/><Relationship Id="rId63" Type="http://schemas.openxmlformats.org/officeDocument/2006/relationships/hyperlink" Target="https://www.youtube.com/watch?v=HXkLp8iCeoc&amp;list=PLMZhpkxdpYz-zGBuZlQwwy4w80g0lAHli&amp;index=64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s://www.youtube.com/watch?v=rJNSXkLvz0k&amp;list=PLMZhpkxdpYz-zGBuZlQwwy4w80g0lAHli&amp;index=6" TargetMode="External"/><Relationship Id="rId2" Type="http://schemas.openxmlformats.org/officeDocument/2006/relationships/hyperlink" Target="https://www.youtube.com/watch?v=t-IPugnE-j0&amp;list=PLMZhpkxdpYz-zGBuZlQwwy4w80g0lAHli" TargetMode="External"/><Relationship Id="rId16" Type="http://schemas.openxmlformats.org/officeDocument/2006/relationships/hyperlink" Target="https://www.youtube.com/watch?v=bCIp22YShFU&amp;list=PLMZhpkxdpYz-zGBuZlQwwy4w80g0lAHli&amp;index=15" TargetMode="External"/><Relationship Id="rId29" Type="http://schemas.openxmlformats.org/officeDocument/2006/relationships/hyperlink" Target="https://www.youtube.com/watch?v=JZ-UZmR_J9A&amp;list=PLMZhpkxdpYz-zGBuZlQwwy4w80g0lAHli&amp;index=28" TargetMode="External"/><Relationship Id="rId11" Type="http://schemas.openxmlformats.org/officeDocument/2006/relationships/hyperlink" Target="https://www.youtube.com/watch?v=NW7lbhYAEH8&amp;list=PLMZhpkxdpYz-zGBuZlQwwy4w80g0lAHli&amp;index=10" TargetMode="External"/><Relationship Id="rId24" Type="http://schemas.openxmlformats.org/officeDocument/2006/relationships/hyperlink" Target="https://www.youtube.com/watch?v=M7h1ndf5uEI&amp;list=PLMZhpkxdpYz-zGBuZlQwwy4w80g0lAHli&amp;index=23" TargetMode="External"/><Relationship Id="rId32" Type="http://schemas.openxmlformats.org/officeDocument/2006/relationships/hyperlink" Target="https://www.youtube.com/watch?v=1r5uRqq1xo4&amp;list=PLMZhpkxdpYz-zGBuZlQwwy4w80g0lAHli&amp;index=31" TargetMode="External"/><Relationship Id="rId37" Type="http://schemas.openxmlformats.org/officeDocument/2006/relationships/hyperlink" Target="https://www.youtube.com/watch?v=JHlOyqV1QQE&amp;list=PLMZhpkxdpYz-zGBuZlQwwy4w80g0lAHli&amp;index=36" TargetMode="External"/><Relationship Id="rId40" Type="http://schemas.openxmlformats.org/officeDocument/2006/relationships/hyperlink" Target="https://www.youtube.com/watch?v=qPjQMSQLJh4&amp;list=PLMZhpkxdpYz-zGBuZlQwwy4w80g0lAHli&amp;index=39" TargetMode="External"/><Relationship Id="rId45" Type="http://schemas.openxmlformats.org/officeDocument/2006/relationships/hyperlink" Target="https://www.youtube.com/watch?v=tZGGp7lU9m8&amp;list=PLMZhpkxdpYz-zGBuZlQwwy4w80g0lAHli&amp;index=44" TargetMode="External"/><Relationship Id="rId53" Type="http://schemas.openxmlformats.org/officeDocument/2006/relationships/hyperlink" Target="https://www.youtube.com/watch?v=zH0AP_wZ3Bs&amp;list=PLMZhpkxdpYz-zGBuZlQwwy4w80g0lAHli&amp;index=54" TargetMode="External"/><Relationship Id="rId58" Type="http://schemas.openxmlformats.org/officeDocument/2006/relationships/hyperlink" Target="https://www.youtube.com/watch?v=tVXDi-t7TWQ&amp;list=PLMZhpkxdpYz-zGBuZlQwwy4w80g0lAHli&amp;index=59" TargetMode="External"/><Relationship Id="rId66" Type="http://schemas.openxmlformats.org/officeDocument/2006/relationships/hyperlink" Target="https://www.youtube.com/watch?v=CNcmBzoCBqA" TargetMode="External"/><Relationship Id="rId5" Type="http://schemas.openxmlformats.org/officeDocument/2006/relationships/hyperlink" Target="https://www.youtube.com/watch?v=rbpa7Vy_TO8&amp;list=PLMZhpkxdpYz-zGBuZlQwwy4w80g0lAHli&amp;index=2" TargetMode="External"/><Relationship Id="rId61" Type="http://schemas.openxmlformats.org/officeDocument/2006/relationships/hyperlink" Target="https://www.youtube.com/watch?v=iL28xUzL3Jc&amp;list=PLMZhpkxdpYz-zGBuZlQwwy4w80g0lAHli&amp;index=62" TargetMode="External"/><Relationship Id="rId19" Type="http://schemas.openxmlformats.org/officeDocument/2006/relationships/hyperlink" Target="https://www.youtube.com/watch?v=N-d58ky8z4o&amp;list=PLMZhpkxdpYz-zGBuZlQwwy4w80g0lAHli&amp;index=18" TargetMode="External"/><Relationship Id="rId14" Type="http://schemas.openxmlformats.org/officeDocument/2006/relationships/hyperlink" Target="https://www.youtube.com/watch?v=8-yvYAAdb1w&amp;list=PLMZhpkxdpYz-zGBuZlQwwy4w80g0lAHli&amp;index=13" TargetMode="External"/><Relationship Id="rId22" Type="http://schemas.openxmlformats.org/officeDocument/2006/relationships/hyperlink" Target="https://www.youtube.com/watch?v=vRmIz8aDcTg&amp;list=PLMZhpkxdpYz-zGBuZlQwwy4w80g0lAHli&amp;index=21" TargetMode="External"/><Relationship Id="rId27" Type="http://schemas.openxmlformats.org/officeDocument/2006/relationships/hyperlink" Target="https://www.youtube.com/watch?v=SMBY3VQzIJY&amp;list=PLMZhpkxdpYz-zGBuZlQwwy4w80g0lAHli&amp;index=26" TargetMode="External"/><Relationship Id="rId30" Type="http://schemas.openxmlformats.org/officeDocument/2006/relationships/hyperlink" Target="https://www.youtube.com/watch?v=ErGT2kjwgWI&amp;list=PLMZhpkxdpYz-zGBuZlQwwy4w80g0lAHli&amp;index=29" TargetMode="External"/><Relationship Id="rId35" Type="http://schemas.openxmlformats.org/officeDocument/2006/relationships/hyperlink" Target="https://www.youtube.com/watch?v=Ju32TFrSQf8&amp;list=PLMZhpkxdpYz-zGBuZlQwwy4w80g0lAHli&amp;index=34" TargetMode="External"/><Relationship Id="rId43" Type="http://schemas.openxmlformats.org/officeDocument/2006/relationships/hyperlink" Target="https://www.youtube.com/watch?v=GDd0kpjoOrY&amp;list=PLMZhpkxdpYz-zGBuZlQwwy4w80g0lAHli&amp;index=42" TargetMode="External"/><Relationship Id="rId48" Type="http://schemas.openxmlformats.org/officeDocument/2006/relationships/hyperlink" Target="https://www.youtube.com/watch?v=AJPN8hkm92s&amp;list=PLMZhpkxdpYz-zGBuZlQwwy4w80g0lAHli&amp;index=47" TargetMode="External"/><Relationship Id="rId56" Type="http://schemas.openxmlformats.org/officeDocument/2006/relationships/hyperlink" Target="https://www.youtube.com/watch?v=6IWc2TU9DuM&amp;list=PLMZhpkxdpYz-zGBuZlQwwy4w80g0lAHli&amp;index=57" TargetMode="External"/><Relationship Id="rId64" Type="http://schemas.openxmlformats.org/officeDocument/2006/relationships/hyperlink" Target="https://www.youtube.com/watch?v=H36w2syUhHQ&amp;list=PLMZhpkxdpYz-zGBuZlQwwy4w80g0lAHli&amp;index=65" TargetMode="External"/><Relationship Id="rId8" Type="http://schemas.openxmlformats.org/officeDocument/2006/relationships/hyperlink" Target="https://www.youtube.com/watch?v=lXH8HXnuY14&amp;list=PLMZhpkxdpYz-zGBuZlQwwy4w80g0lAHli&amp;index=7" TargetMode="External"/><Relationship Id="rId51" Type="http://schemas.openxmlformats.org/officeDocument/2006/relationships/hyperlink" Target="https://www.youtube.com/watch?v=j33fgwzK7uM&amp;list=PLMZhpkxdpYz-zGBuZlQwwy4w80g0lAHli&amp;index=52" TargetMode="External"/><Relationship Id="rId3" Type="http://schemas.openxmlformats.org/officeDocument/2006/relationships/hyperlink" Target="https://www.youtube.com/watch?v=KfteASdgzJk&amp;list=PLMZhpkxdpYz-zGBuZlQwwy4w80g0lAHli&amp;index=4" TargetMode="External"/><Relationship Id="rId12" Type="http://schemas.openxmlformats.org/officeDocument/2006/relationships/hyperlink" Target="https://www.youtube.com/watch?v=e8ZGdyrCCTg&amp;list=PLMZhpkxdpYz-zGBuZlQwwy4w80g0lAHli&amp;index=11" TargetMode="External"/><Relationship Id="rId17" Type="http://schemas.openxmlformats.org/officeDocument/2006/relationships/hyperlink" Target="https://www.youtube.com/watch?v=GjzBhoQIKAY&amp;list=PLMZhpkxdpYz-zGBuZlQwwy4w80g0lAHli&amp;index=16" TargetMode="External"/><Relationship Id="rId25" Type="http://schemas.openxmlformats.org/officeDocument/2006/relationships/hyperlink" Target="https://www.youtube.com/watch?v=TP2EOoLre84&amp;list=PLMZhpkxdpYz-zGBuZlQwwy4w80g0lAHli&amp;index=24" TargetMode="External"/><Relationship Id="rId33" Type="http://schemas.openxmlformats.org/officeDocument/2006/relationships/hyperlink" Target="https://www.youtube.com/watch?v=rd36hy88zxI&amp;list=PLMZhpkxdpYz-zGBuZlQwwy4w80g0lAHli&amp;index=32" TargetMode="External"/><Relationship Id="rId38" Type="http://schemas.openxmlformats.org/officeDocument/2006/relationships/hyperlink" Target="https://www.youtube.com/watch?v=LUfhQy1YXkA&amp;list=PLMZhpkxdpYz-zGBuZlQwwy4w80g0lAHli&amp;index=37" TargetMode="External"/><Relationship Id="rId46" Type="http://schemas.openxmlformats.org/officeDocument/2006/relationships/hyperlink" Target="https://www.youtube.com/watch?v=e4wlpQeCGiM&amp;list=PLMZhpkxdpYz-zGBuZlQwwy4w80g0lAHli&amp;index=45" TargetMode="External"/><Relationship Id="rId59" Type="http://schemas.openxmlformats.org/officeDocument/2006/relationships/hyperlink" Target="https://www.youtube.com/watch?v=DTTFiY8G9v0&amp;list=PLMZhpkxdpYz-zGBuZlQwwy4w80g0lAHli&amp;index=60" TargetMode="External"/><Relationship Id="rId67" Type="http://schemas.openxmlformats.org/officeDocument/2006/relationships/hyperlink" Target="https://www.youtube.com/watch?v=kfMBXe0wvTs" TargetMode="External"/><Relationship Id="rId20" Type="http://schemas.openxmlformats.org/officeDocument/2006/relationships/hyperlink" Target="https://www.youtube.com/watch?v=cd29EuktxhA&amp;list=PLMZhpkxdpYz-zGBuZlQwwy4w80g0lAHli&amp;index=19" TargetMode="External"/><Relationship Id="rId41" Type="http://schemas.openxmlformats.org/officeDocument/2006/relationships/hyperlink" Target="https://www.youtube.com/watch?v=IfidMA4NFHY&amp;list=PLMZhpkxdpYz-zGBuZlQwwy4w80g0lAHli&amp;index=40" TargetMode="External"/><Relationship Id="rId54" Type="http://schemas.openxmlformats.org/officeDocument/2006/relationships/hyperlink" Target="https://www.youtube.com/watch?v=yB8iywPvxi0&amp;list=PLMZhpkxdpYz-zGBuZlQwwy4w80g0lAHli&amp;index=55" TargetMode="External"/><Relationship Id="rId62" Type="http://schemas.openxmlformats.org/officeDocument/2006/relationships/hyperlink" Target="https://www.youtube.com/watch?v=73bZlM_6nUM&amp;list=PLMZhpkxdpYz-zGBuZlQwwy4w80g0lAHli&amp;index=63" TargetMode="External"/><Relationship Id="rId1" Type="http://schemas.openxmlformats.org/officeDocument/2006/relationships/hyperlink" Target="https://takecasper.com/about-casper/" TargetMode="External"/><Relationship Id="rId6" Type="http://schemas.openxmlformats.org/officeDocument/2006/relationships/hyperlink" Target="https://www.youtube.com/watch?v=MsaxzMXkQaE&amp;list=PLMZhpkxdpYz-zGBuZlQwwy4w80g0lAHli&amp;index=5" TargetMode="External"/><Relationship Id="rId15" Type="http://schemas.openxmlformats.org/officeDocument/2006/relationships/hyperlink" Target="https://www.youtube.com/watch?v=OWWoueQbHOE&amp;list=PLMZhpkxdpYz-zGBuZlQwwy4w80g0lAHli&amp;index=14" TargetMode="External"/><Relationship Id="rId23" Type="http://schemas.openxmlformats.org/officeDocument/2006/relationships/hyperlink" Target="https://www.youtube.com/watch?v=eFbTgiuBEdw&amp;list=PLMZhpkxdpYz-zGBuZlQwwy4w80g0lAHli&amp;index=22" TargetMode="External"/><Relationship Id="rId28" Type="http://schemas.openxmlformats.org/officeDocument/2006/relationships/hyperlink" Target="https://www.youtube.com/watch?v=o2rmHpcUmMs&amp;list=PLMZhpkxdpYz-zGBuZlQwwy4w80g0lAHli&amp;index=27" TargetMode="External"/><Relationship Id="rId36" Type="http://schemas.openxmlformats.org/officeDocument/2006/relationships/hyperlink" Target="https://www.youtube.com/watch?v=9eR_ycOg1Ig&amp;list=PLMZhpkxdpYz-zGBuZlQwwy4w80g0lAHli&amp;index=35" TargetMode="External"/><Relationship Id="rId49" Type="http://schemas.openxmlformats.org/officeDocument/2006/relationships/hyperlink" Target="https://www.youtube.com/watch?v=vx5vQxwde4I&amp;list=PLMZhpkxdpYz-zGBuZlQwwy4w80g0lAHli&amp;index=48" TargetMode="External"/><Relationship Id="rId57" Type="http://schemas.openxmlformats.org/officeDocument/2006/relationships/hyperlink" Target="https://www.youtube.com/watch?v=-BCvckkWFgc&amp;list=PLMZhpkxdpYz-zGBuZlQwwy4w80g0lAHli&amp;index=58" TargetMode="External"/><Relationship Id="rId10" Type="http://schemas.openxmlformats.org/officeDocument/2006/relationships/hyperlink" Target="https://www.youtube.com/watch?v=csk6pXDgCJ4&amp;list=PLMZhpkxdpYz-zGBuZlQwwy4w80g0lAHli&amp;index=9" TargetMode="External"/><Relationship Id="rId31" Type="http://schemas.openxmlformats.org/officeDocument/2006/relationships/hyperlink" Target="https://www.youtube.com/watch?v=ujghp36bmN8&amp;list=PLMZhpkxdpYz-zGBuZlQwwy4w80g0lAHli&amp;index=30" TargetMode="External"/><Relationship Id="rId44" Type="http://schemas.openxmlformats.org/officeDocument/2006/relationships/hyperlink" Target="https://www.youtube.com/watch?v=yXjgQRa5XgA&amp;list=PLMZhpkxdpYz-zGBuZlQwwy4w80g0lAHli&amp;index=43" TargetMode="External"/><Relationship Id="rId52" Type="http://schemas.openxmlformats.org/officeDocument/2006/relationships/hyperlink" Target="https://www.youtube.com/watch?v=pAtm6DDaXg8&amp;list=PLMZhpkxdpYz-zGBuZlQwwy4w80g0lAHli&amp;index=53" TargetMode="External"/><Relationship Id="rId60" Type="http://schemas.openxmlformats.org/officeDocument/2006/relationships/hyperlink" Target="https://www.youtube.com/watch?v=ZxxhGz6owrU&amp;list=PLMZhpkxdpYz-zGBuZlQwwy4w80g0lAHli&amp;index=61" TargetMode="External"/><Relationship Id="rId65" Type="http://schemas.openxmlformats.org/officeDocument/2006/relationships/hyperlink" Target="https://www.youtube.com/watch?v=yco5ll-whZY" TargetMode="External"/><Relationship Id="rId4" Type="http://schemas.openxmlformats.org/officeDocument/2006/relationships/hyperlink" Target="https://www.youtube.com/watch?v=jj7dp2VQXhY&amp;list=PLMZhpkxdpYz-zGBuZlQwwy4w80g0lAHli&amp;index=3" TargetMode="External"/><Relationship Id="rId9" Type="http://schemas.openxmlformats.org/officeDocument/2006/relationships/hyperlink" Target="https://www.youtube.com/watch?v=dutylugwRvg&amp;list=PLMZhpkxdpYz-zGBuZlQwwy4w80g0lAHli&amp;index=8" TargetMode="External"/><Relationship Id="rId13" Type="http://schemas.openxmlformats.org/officeDocument/2006/relationships/hyperlink" Target="https://www.youtube.com/watch?v=d1uCvacq4PQ&amp;list=PLMZhpkxdpYz-zGBuZlQwwy4w80g0lAHli&amp;index=12" TargetMode="External"/><Relationship Id="rId18" Type="http://schemas.openxmlformats.org/officeDocument/2006/relationships/hyperlink" Target="https://www.youtube.com/watch?v=3u_--JVb0DQ&amp;list=PLMZhpkxdpYz-zGBuZlQwwy4w80g0lAHli&amp;index=17" TargetMode="External"/><Relationship Id="rId39" Type="http://schemas.openxmlformats.org/officeDocument/2006/relationships/hyperlink" Target="https://www.youtube.com/watch?v=fkL8KXCljiw&amp;list=PLMZhpkxdpYz-zGBuZlQwwy4w80g0lAHli&amp;index=3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takecasper.com/about-casper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9CF5-DCBC-4D29-8F31-39C417B86E64}">
  <dimension ref="A1:BD164"/>
  <sheetViews>
    <sheetView tabSelected="1" zoomScale="180" zoomScaleNormal="180" workbookViewId="0">
      <pane xSplit="1" ySplit="1" topLeftCell="W61" activePane="bottomRight" state="frozen"/>
      <selection pane="topRight" activeCell="B1" sqref="B1"/>
      <selection pane="bottomLeft" activeCell="A2" sqref="A2"/>
      <selection pane="bottomRight" activeCell="Z75" sqref="Z75"/>
    </sheetView>
  </sheetViews>
  <sheetFormatPr baseColWidth="10" defaultColWidth="8.83203125" defaultRowHeight="15" x14ac:dyDescent="0.2"/>
  <cols>
    <col min="1" max="1" width="33" style="8" bestFit="1" customWidth="1"/>
    <col min="2" max="10" width="9.83203125" style="8" customWidth="1"/>
    <col min="11" max="16" width="7.83203125" style="8" customWidth="1"/>
    <col min="17" max="17" width="9.1640625" style="8" customWidth="1"/>
    <col min="18" max="18" width="8" style="8" customWidth="1"/>
    <col min="19" max="19" width="7" style="8" customWidth="1"/>
    <col min="20" max="20" width="8.5" style="8" customWidth="1"/>
    <col min="21" max="21" width="10" style="8" customWidth="1"/>
    <col min="22" max="22" width="8.1640625" style="8" customWidth="1"/>
    <col min="23" max="23" width="9.33203125" style="8" customWidth="1"/>
    <col min="24" max="24" width="9.1640625" style="8" customWidth="1"/>
    <col min="25" max="25" width="6.33203125" style="8" customWidth="1"/>
    <col min="26" max="26" width="39.83203125" style="5" customWidth="1"/>
    <col min="27" max="27" width="38" style="5" customWidth="1"/>
    <col min="28" max="28" width="40.6640625" style="8" bestFit="1" customWidth="1"/>
    <col min="29" max="29" width="22.1640625" style="8" customWidth="1"/>
    <col min="30" max="30" width="11.1640625" style="8" customWidth="1"/>
    <col min="31" max="31" width="100.5" style="8" bestFit="1" customWidth="1"/>
    <col min="32" max="32" width="15" style="8" customWidth="1"/>
    <col min="33" max="33" width="13.83203125" style="5" customWidth="1"/>
    <col min="34" max="34" width="15.1640625" style="5" bestFit="1" customWidth="1"/>
    <col min="35" max="35" width="12.5" style="5" bestFit="1" customWidth="1"/>
    <col min="36" max="36" width="8.83203125" style="5"/>
    <col min="37" max="39" width="12.33203125" style="8" customWidth="1"/>
    <col min="40" max="40" width="38" style="8" bestFit="1" customWidth="1"/>
    <col min="41" max="41" width="12.33203125" style="8" customWidth="1"/>
    <col min="42" max="45" width="18.83203125" style="5" customWidth="1"/>
    <col min="46" max="46" width="18.83203125" style="18" customWidth="1"/>
    <col min="47" max="48" width="18.83203125" style="5" customWidth="1"/>
    <col min="49" max="50" width="18.83203125" style="18" customWidth="1"/>
    <col min="51" max="54" width="13.83203125" style="8" customWidth="1"/>
    <col min="55" max="55" width="18.83203125" style="8" customWidth="1"/>
    <col min="56" max="56" width="33" style="88" bestFit="1" customWidth="1"/>
    <col min="57" max="16384" width="8.83203125" style="8"/>
  </cols>
  <sheetData>
    <row r="1" spans="1:56" s="2" customFormat="1" ht="18" customHeight="1" thickBot="1" x14ac:dyDescent="0.2">
      <c r="A1" s="80" t="s">
        <v>0</v>
      </c>
      <c r="B1" s="81" t="s">
        <v>1</v>
      </c>
      <c r="C1" s="82" t="s">
        <v>2</v>
      </c>
      <c r="D1" s="81" t="s">
        <v>7</v>
      </c>
      <c r="E1" s="81" t="s">
        <v>6</v>
      </c>
      <c r="F1" s="81" t="s">
        <v>8</v>
      </c>
      <c r="G1" s="81" t="s">
        <v>9</v>
      </c>
      <c r="H1" s="81" t="s">
        <v>3</v>
      </c>
      <c r="I1" s="81" t="s">
        <v>4</v>
      </c>
      <c r="J1" s="81" t="s">
        <v>5</v>
      </c>
      <c r="K1" s="81" t="s">
        <v>11</v>
      </c>
      <c r="L1" s="81" t="s">
        <v>12</v>
      </c>
      <c r="M1" s="81" t="s">
        <v>10</v>
      </c>
      <c r="N1" s="81" t="s">
        <v>13</v>
      </c>
      <c r="O1" s="81" t="s">
        <v>14</v>
      </c>
      <c r="P1" s="81" t="s">
        <v>23</v>
      </c>
      <c r="Q1" s="81" t="s">
        <v>24</v>
      </c>
      <c r="R1" s="81" t="s">
        <v>15</v>
      </c>
      <c r="S1" s="81" t="s">
        <v>16</v>
      </c>
      <c r="T1" s="81" t="s">
        <v>17</v>
      </c>
      <c r="U1" s="81" t="s">
        <v>18</v>
      </c>
      <c r="V1" s="81" t="s">
        <v>19</v>
      </c>
      <c r="W1" s="81" t="s">
        <v>20</v>
      </c>
      <c r="X1" s="81" t="s">
        <v>21</v>
      </c>
      <c r="Y1" s="81" t="s">
        <v>22</v>
      </c>
      <c r="Z1" s="115" t="s">
        <v>320</v>
      </c>
      <c r="AA1" s="115" t="s">
        <v>321</v>
      </c>
      <c r="AB1" s="82" t="s">
        <v>261</v>
      </c>
      <c r="AC1" s="81" t="s">
        <v>30</v>
      </c>
      <c r="AD1" s="81" t="s">
        <v>31</v>
      </c>
      <c r="AE1" s="81" t="s">
        <v>148</v>
      </c>
      <c r="AF1" s="82" t="s">
        <v>237</v>
      </c>
      <c r="AG1" s="83" t="s">
        <v>258</v>
      </c>
      <c r="AH1" s="82" t="s">
        <v>218</v>
      </c>
      <c r="AI1" s="82" t="s">
        <v>219</v>
      </c>
      <c r="AJ1" s="82" t="s">
        <v>220</v>
      </c>
      <c r="AK1" s="82" t="s">
        <v>223</v>
      </c>
      <c r="AL1" s="82" t="s">
        <v>262</v>
      </c>
      <c r="AM1" s="82" t="s">
        <v>225</v>
      </c>
      <c r="AN1" s="82" t="s">
        <v>267</v>
      </c>
      <c r="AO1" s="82" t="s">
        <v>221</v>
      </c>
      <c r="AP1" s="82" t="s">
        <v>252</v>
      </c>
      <c r="AQ1" s="82" t="s">
        <v>152</v>
      </c>
      <c r="AR1" s="82" t="s">
        <v>253</v>
      </c>
      <c r="AS1" s="82" t="s">
        <v>149</v>
      </c>
      <c r="AT1" s="82" t="s">
        <v>150</v>
      </c>
      <c r="AU1" s="82" t="s">
        <v>246</v>
      </c>
      <c r="AV1" s="82" t="s">
        <v>254</v>
      </c>
      <c r="AW1" s="84" t="s">
        <v>245</v>
      </c>
      <c r="AX1" s="85" t="s">
        <v>259</v>
      </c>
      <c r="AY1" s="82" t="s">
        <v>214</v>
      </c>
      <c r="AZ1" s="82" t="s">
        <v>215</v>
      </c>
      <c r="BA1" s="82" t="s">
        <v>216</v>
      </c>
      <c r="BB1" s="82" t="s">
        <v>217</v>
      </c>
      <c r="BC1" s="86" t="s">
        <v>213</v>
      </c>
      <c r="BD1" s="20" t="s">
        <v>260</v>
      </c>
    </row>
    <row r="2" spans="1:56" ht="18" customHeight="1" x14ac:dyDescent="0.2">
      <c r="A2" s="16" t="s">
        <v>83</v>
      </c>
      <c r="B2" s="69">
        <v>3.63</v>
      </c>
      <c r="C2" s="69">
        <v>3.71</v>
      </c>
      <c r="D2" s="69">
        <v>3.12</v>
      </c>
      <c r="E2" s="69">
        <v>4</v>
      </c>
      <c r="F2" s="69">
        <v>3.23</v>
      </c>
      <c r="G2" s="69">
        <v>4</v>
      </c>
      <c r="H2" s="70">
        <v>21.2</v>
      </c>
      <c r="I2" s="70">
        <v>20.100000000000001</v>
      </c>
      <c r="J2" s="70">
        <v>20.9</v>
      </c>
      <c r="K2" s="71" t="s">
        <v>25</v>
      </c>
      <c r="L2" s="71" t="s">
        <v>26</v>
      </c>
      <c r="M2" s="71" t="s">
        <v>26</v>
      </c>
      <c r="N2" s="71" t="s">
        <v>26</v>
      </c>
      <c r="O2" s="71" t="s">
        <v>26</v>
      </c>
      <c r="P2" s="71" t="s">
        <v>26</v>
      </c>
      <c r="Q2" s="71" t="s">
        <v>26</v>
      </c>
      <c r="R2" s="71" t="s">
        <v>25</v>
      </c>
      <c r="S2" s="71" t="s">
        <v>25</v>
      </c>
      <c r="T2" s="71" t="s">
        <v>25</v>
      </c>
      <c r="U2" s="71" t="s">
        <v>25</v>
      </c>
      <c r="V2" s="71" t="s">
        <v>25</v>
      </c>
      <c r="W2" s="71" t="s">
        <v>25</v>
      </c>
      <c r="X2" s="71" t="s">
        <v>25</v>
      </c>
      <c r="Y2" s="71" t="s">
        <v>25</v>
      </c>
      <c r="Z2" s="118" t="s">
        <v>74</v>
      </c>
      <c r="AA2" s="118" t="s">
        <v>74</v>
      </c>
      <c r="AB2" s="66" t="s">
        <v>153</v>
      </c>
      <c r="AC2" s="72" t="s">
        <v>75</v>
      </c>
      <c r="AD2" s="73">
        <v>100</v>
      </c>
      <c r="AE2" s="8" t="s">
        <v>32</v>
      </c>
      <c r="AF2" s="74">
        <v>43769</v>
      </c>
      <c r="AG2" s="75" t="s">
        <v>199</v>
      </c>
      <c r="AH2" s="75" t="s">
        <v>241</v>
      </c>
      <c r="AI2" s="76">
        <v>75</v>
      </c>
      <c r="AJ2" s="76">
        <v>200</v>
      </c>
      <c r="AK2" s="77" t="s">
        <v>224</v>
      </c>
      <c r="AL2" s="77" t="s">
        <v>264</v>
      </c>
      <c r="AM2" s="77" t="s">
        <v>226</v>
      </c>
      <c r="AN2" s="90" t="s">
        <v>270</v>
      </c>
      <c r="AO2" s="77" t="s">
        <v>222</v>
      </c>
      <c r="AP2" s="75">
        <v>63</v>
      </c>
      <c r="AQ2" s="75">
        <v>115</v>
      </c>
      <c r="AR2" s="75">
        <v>845</v>
      </c>
      <c r="AS2" s="75">
        <v>48</v>
      </c>
      <c r="AT2" s="75">
        <v>15</v>
      </c>
      <c r="AU2" s="37">
        <f t="shared" ref="AU2:AU33" si="0">AS2/AP2</f>
        <v>0.76190476190476186</v>
      </c>
      <c r="AV2" s="78">
        <f t="shared" ref="AV2:AV33" si="1">AS2/AQ2</f>
        <v>0.41739130434782606</v>
      </c>
      <c r="AW2" s="78">
        <f t="shared" ref="AW2:AW33" si="2">AT2/AP2</f>
        <v>0.23809523809523808</v>
      </c>
      <c r="AX2" s="79">
        <f t="shared" ref="AX2:AX33" si="3">AT2/AR2</f>
        <v>1.7751479289940829E-2</v>
      </c>
      <c r="AY2" s="77">
        <v>112716</v>
      </c>
      <c r="AZ2" s="77">
        <v>261518</v>
      </c>
      <c r="BA2" s="77">
        <v>243681</v>
      </c>
      <c r="BB2" s="77">
        <v>392483</v>
      </c>
      <c r="BC2" s="77" t="s">
        <v>199</v>
      </c>
      <c r="BD2" s="87" t="s">
        <v>113</v>
      </c>
    </row>
    <row r="3" spans="1:56" ht="18" customHeight="1" x14ac:dyDescent="0.2">
      <c r="A3" s="16" t="s">
        <v>84</v>
      </c>
      <c r="B3" s="44">
        <v>3.2</v>
      </c>
      <c r="C3" s="44">
        <v>3.34</v>
      </c>
      <c r="D3" s="44">
        <v>2.61</v>
      </c>
      <c r="E3" s="44">
        <v>3.79</v>
      </c>
      <c r="F3" s="44">
        <v>2.96</v>
      </c>
      <c r="G3" s="44">
        <v>3.9</v>
      </c>
      <c r="H3" s="45">
        <v>19</v>
      </c>
      <c r="I3" s="45">
        <v>19.399999999999999</v>
      </c>
      <c r="J3" s="45">
        <v>19.100000000000001</v>
      </c>
      <c r="K3" s="46" t="s">
        <v>26</v>
      </c>
      <c r="L3" s="46" t="s">
        <v>26</v>
      </c>
      <c r="M3" s="46" t="s">
        <v>26</v>
      </c>
      <c r="N3" s="46" t="s">
        <v>26</v>
      </c>
      <c r="O3" s="46" t="s">
        <v>26</v>
      </c>
      <c r="P3" s="46" t="s">
        <v>26</v>
      </c>
      <c r="Q3" s="46" t="s">
        <v>25</v>
      </c>
      <c r="R3" s="46" t="s">
        <v>26</v>
      </c>
      <c r="S3" s="46" t="s">
        <v>25</v>
      </c>
      <c r="T3" s="46" t="s">
        <v>25</v>
      </c>
      <c r="U3" s="46" t="s">
        <v>25</v>
      </c>
      <c r="V3" s="46" t="s">
        <v>25</v>
      </c>
      <c r="W3" s="46" t="s">
        <v>25</v>
      </c>
      <c r="X3" s="46" t="s">
        <v>26</v>
      </c>
      <c r="Y3" s="46" t="s">
        <v>25</v>
      </c>
      <c r="Z3" s="116" t="s">
        <v>72</v>
      </c>
      <c r="AA3" s="116" t="s">
        <v>72</v>
      </c>
      <c r="AB3" s="99"/>
      <c r="AC3" s="50" t="s">
        <v>74</v>
      </c>
      <c r="AD3" s="49">
        <v>100</v>
      </c>
      <c r="AE3" s="8" t="s">
        <v>32</v>
      </c>
      <c r="AF3" s="52">
        <v>43784</v>
      </c>
      <c r="AG3" s="54" t="s">
        <v>199</v>
      </c>
      <c r="AH3" s="54" t="s">
        <v>241</v>
      </c>
      <c r="AI3" s="59">
        <v>70</v>
      </c>
      <c r="AJ3" s="59">
        <v>1000</v>
      </c>
      <c r="AK3" s="53" t="s">
        <v>227</v>
      </c>
      <c r="AL3" s="53" t="s">
        <v>263</v>
      </c>
      <c r="AM3" s="53" t="s">
        <v>226</v>
      </c>
      <c r="AN3" s="91" t="s">
        <v>268</v>
      </c>
      <c r="AO3" s="53" t="s">
        <v>222</v>
      </c>
      <c r="AP3" s="54">
        <v>75</v>
      </c>
      <c r="AQ3" s="54">
        <v>113</v>
      </c>
      <c r="AR3" s="54">
        <v>2068</v>
      </c>
      <c r="AS3" s="54">
        <v>14</v>
      </c>
      <c r="AT3" s="54">
        <v>59</v>
      </c>
      <c r="AU3" s="37">
        <f t="shared" si="0"/>
        <v>0.18666666666666668</v>
      </c>
      <c r="AV3" s="56">
        <f t="shared" si="1"/>
        <v>0.12389380530973451</v>
      </c>
      <c r="AW3" s="56">
        <f t="shared" si="2"/>
        <v>0.78666666666666663</v>
      </c>
      <c r="AX3" s="57">
        <f t="shared" si="3"/>
        <v>2.852998065764023E-2</v>
      </c>
      <c r="AY3" s="53">
        <v>314810</v>
      </c>
      <c r="AZ3" s="53">
        <v>314810</v>
      </c>
      <c r="BA3" s="53">
        <v>509861</v>
      </c>
      <c r="BB3" s="53">
        <v>509861</v>
      </c>
      <c r="BC3" s="53" t="s">
        <v>199</v>
      </c>
      <c r="BD3" s="87" t="s">
        <v>124</v>
      </c>
    </row>
    <row r="4" spans="1:56" ht="18" customHeight="1" x14ac:dyDescent="0.2">
      <c r="A4" s="16" t="s">
        <v>85</v>
      </c>
      <c r="B4" s="44">
        <v>3.38</v>
      </c>
      <c r="C4" s="44">
        <v>3.46</v>
      </c>
      <c r="D4" s="44">
        <v>2.7</v>
      </c>
      <c r="E4" s="44">
        <v>3.94</v>
      </c>
      <c r="F4" s="44">
        <v>2.87</v>
      </c>
      <c r="G4" s="44">
        <v>3.9</v>
      </c>
      <c r="H4" s="45">
        <v>20.2</v>
      </c>
      <c r="I4" s="45">
        <v>20.5</v>
      </c>
      <c r="J4" s="45">
        <v>20.2</v>
      </c>
      <c r="K4" s="46" t="s">
        <v>26</v>
      </c>
      <c r="L4" s="46" t="s">
        <v>26</v>
      </c>
      <c r="M4" s="46" t="s">
        <v>26</v>
      </c>
      <c r="N4" s="46" t="s">
        <v>26</v>
      </c>
      <c r="O4" s="46" t="s">
        <v>26</v>
      </c>
      <c r="P4" s="46" t="s">
        <v>26</v>
      </c>
      <c r="Q4" s="46" t="s">
        <v>25</v>
      </c>
      <c r="R4" s="46" t="s">
        <v>26</v>
      </c>
      <c r="S4" s="46" t="s">
        <v>25</v>
      </c>
      <c r="T4" s="46" t="s">
        <v>25</v>
      </c>
      <c r="U4" s="46" t="s">
        <v>25</v>
      </c>
      <c r="V4" s="46" t="s">
        <v>26</v>
      </c>
      <c r="W4" s="46" t="s">
        <v>25</v>
      </c>
      <c r="X4" s="46" t="s">
        <v>26</v>
      </c>
      <c r="Y4" s="46" t="s">
        <v>25</v>
      </c>
      <c r="Z4" s="118" t="s">
        <v>74</v>
      </c>
      <c r="AA4" s="118" t="s">
        <v>74</v>
      </c>
      <c r="AB4" s="66"/>
      <c r="AC4" s="50" t="s">
        <v>74</v>
      </c>
      <c r="AD4" s="49">
        <v>100</v>
      </c>
      <c r="AE4" s="8" t="s">
        <v>32</v>
      </c>
      <c r="AF4" s="52">
        <v>43830</v>
      </c>
      <c r="AG4" s="54" t="s">
        <v>199</v>
      </c>
      <c r="AH4" s="54" t="s">
        <v>241</v>
      </c>
      <c r="AI4" s="59">
        <v>50</v>
      </c>
      <c r="AJ4" s="59">
        <v>200</v>
      </c>
      <c r="AK4" s="53" t="s">
        <v>227</v>
      </c>
      <c r="AL4" s="53" t="s">
        <v>263</v>
      </c>
      <c r="AM4" s="53" t="s">
        <v>228</v>
      </c>
      <c r="AN4" s="91" t="s">
        <v>269</v>
      </c>
      <c r="AO4" s="53" t="s">
        <v>229</v>
      </c>
      <c r="AP4" s="54">
        <v>142</v>
      </c>
      <c r="AQ4" s="54">
        <v>129</v>
      </c>
      <c r="AR4" s="54">
        <v>2049</v>
      </c>
      <c r="AS4" s="54">
        <v>29</v>
      </c>
      <c r="AT4" s="54">
        <v>109</v>
      </c>
      <c r="AU4" s="37">
        <f t="shared" si="0"/>
        <v>0.20422535211267606</v>
      </c>
      <c r="AV4" s="56">
        <f t="shared" si="1"/>
        <v>0.22480620155038761</v>
      </c>
      <c r="AW4" s="56">
        <f t="shared" si="2"/>
        <v>0.76760563380281688</v>
      </c>
      <c r="AX4" s="57">
        <f t="shared" si="3"/>
        <v>5.3196681307955102E-2</v>
      </c>
      <c r="AY4" s="53">
        <v>308888</v>
      </c>
      <c r="AZ4" s="53">
        <v>308888</v>
      </c>
      <c r="BA4" s="53">
        <v>487425</v>
      </c>
      <c r="BB4" s="53">
        <v>487425</v>
      </c>
      <c r="BC4" s="53" t="s">
        <v>199</v>
      </c>
      <c r="BD4" s="87" t="s">
        <v>127</v>
      </c>
    </row>
    <row r="5" spans="1:56" ht="18" customHeight="1" x14ac:dyDescent="0.2">
      <c r="A5" s="16" t="s">
        <v>87</v>
      </c>
      <c r="B5" s="44">
        <v>3.48</v>
      </c>
      <c r="C5" s="44">
        <v>3.56</v>
      </c>
      <c r="D5" s="44">
        <v>2.93</v>
      </c>
      <c r="E5" s="44">
        <v>3.97</v>
      </c>
      <c r="F5" s="44">
        <v>3.06</v>
      </c>
      <c r="G5" s="44">
        <v>3.97</v>
      </c>
      <c r="H5" s="45">
        <v>20.3</v>
      </c>
      <c r="I5" s="45">
        <v>19.899999999999999</v>
      </c>
      <c r="J5" s="45">
        <v>20.100000000000001</v>
      </c>
      <c r="K5" s="46" t="s">
        <v>25</v>
      </c>
      <c r="L5" s="46" t="s">
        <v>26</v>
      </c>
      <c r="M5" s="46" t="s">
        <v>26</v>
      </c>
      <c r="N5" s="46" t="s">
        <v>26</v>
      </c>
      <c r="O5" s="46" t="s">
        <v>26</v>
      </c>
      <c r="P5" s="46" t="s">
        <v>25</v>
      </c>
      <c r="Q5" s="46" t="s">
        <v>25</v>
      </c>
      <c r="R5" s="46" t="s">
        <v>25</v>
      </c>
      <c r="S5" s="46" t="s">
        <v>25</v>
      </c>
      <c r="T5" s="46" t="s">
        <v>25</v>
      </c>
      <c r="U5" s="46" t="s">
        <v>25</v>
      </c>
      <c r="V5" s="46" t="s">
        <v>25</v>
      </c>
      <c r="W5" s="46" t="s">
        <v>25</v>
      </c>
      <c r="X5" s="46" t="s">
        <v>25</v>
      </c>
      <c r="Y5" s="46" t="s">
        <v>25</v>
      </c>
      <c r="Z5" s="116" t="s">
        <v>72</v>
      </c>
      <c r="AA5" s="116" t="s">
        <v>72</v>
      </c>
      <c r="AB5" s="101" t="s">
        <v>74</v>
      </c>
      <c r="AC5" s="50" t="s">
        <v>75</v>
      </c>
      <c r="AD5" s="49">
        <v>20</v>
      </c>
      <c r="AE5" s="8" t="s">
        <v>33</v>
      </c>
      <c r="AF5" s="52">
        <v>43862</v>
      </c>
      <c r="AG5" s="54" t="s">
        <v>199</v>
      </c>
      <c r="AH5" s="54" t="s">
        <v>236</v>
      </c>
      <c r="AI5" s="59">
        <v>85</v>
      </c>
      <c r="AJ5" s="59">
        <v>2000</v>
      </c>
      <c r="AK5" s="53" t="s">
        <v>224</v>
      </c>
      <c r="AL5" s="53" t="s">
        <v>263</v>
      </c>
      <c r="AM5" s="53" t="s">
        <v>228</v>
      </c>
      <c r="AN5" s="91" t="s">
        <v>271</v>
      </c>
      <c r="AO5" s="53" t="s">
        <v>230</v>
      </c>
      <c r="AP5" s="54">
        <v>144</v>
      </c>
      <c r="AQ5" s="54">
        <v>1120</v>
      </c>
      <c r="AR5" s="54">
        <v>1646</v>
      </c>
      <c r="AS5" s="54">
        <v>110</v>
      </c>
      <c r="AT5" s="54">
        <v>28</v>
      </c>
      <c r="AU5" s="37">
        <f t="shared" si="0"/>
        <v>0.76388888888888884</v>
      </c>
      <c r="AV5" s="56">
        <f t="shared" si="1"/>
        <v>9.8214285714285712E-2</v>
      </c>
      <c r="AW5" s="56">
        <f t="shared" si="2"/>
        <v>0.19444444444444445</v>
      </c>
      <c r="AX5" s="57">
        <f t="shared" si="3"/>
        <v>1.7010935601458079E-2</v>
      </c>
      <c r="AY5" s="53">
        <v>346203</v>
      </c>
      <c r="AZ5" s="53">
        <v>346203</v>
      </c>
      <c r="BA5" s="53">
        <v>467104</v>
      </c>
      <c r="BB5" s="53">
        <v>467104</v>
      </c>
      <c r="BC5" s="53" t="s">
        <v>199</v>
      </c>
      <c r="BD5" s="87" t="s">
        <v>121</v>
      </c>
    </row>
    <row r="6" spans="1:56" ht="18" customHeight="1" x14ac:dyDescent="0.2">
      <c r="A6" s="16" t="s">
        <v>88</v>
      </c>
      <c r="B6" s="44">
        <v>3.4</v>
      </c>
      <c r="C6" s="44">
        <v>3.51</v>
      </c>
      <c r="D6" s="44">
        <v>2.84</v>
      </c>
      <c r="E6" s="44">
        <v>3.97</v>
      </c>
      <c r="F6" s="44">
        <v>2.85</v>
      </c>
      <c r="G6" s="44">
        <v>3.98</v>
      </c>
      <c r="H6" s="45">
        <v>20.2</v>
      </c>
      <c r="I6" s="45">
        <v>20.8</v>
      </c>
      <c r="J6" s="45">
        <v>20.2</v>
      </c>
      <c r="K6" s="46" t="s">
        <v>26</v>
      </c>
      <c r="L6" s="46" t="s">
        <v>26</v>
      </c>
      <c r="M6" s="46" t="s">
        <v>26</v>
      </c>
      <c r="N6" s="46" t="s">
        <v>26</v>
      </c>
      <c r="O6" s="46" t="s">
        <v>26</v>
      </c>
      <c r="P6" s="46" t="s">
        <v>26</v>
      </c>
      <c r="Q6" s="46" t="s">
        <v>25</v>
      </c>
      <c r="R6" s="46" t="s">
        <v>25</v>
      </c>
      <c r="S6" s="46" t="s">
        <v>25</v>
      </c>
      <c r="T6" s="46" t="s">
        <v>25</v>
      </c>
      <c r="U6" s="46" t="s">
        <v>25</v>
      </c>
      <c r="V6" s="46" t="s">
        <v>25</v>
      </c>
      <c r="W6" s="46" t="s">
        <v>25</v>
      </c>
      <c r="X6" s="46" t="s">
        <v>25</v>
      </c>
      <c r="Y6" s="46" t="s">
        <v>25</v>
      </c>
      <c r="Z6" s="117" t="s">
        <v>325</v>
      </c>
      <c r="AA6" s="119" t="s">
        <v>74</v>
      </c>
      <c r="AB6" s="66"/>
      <c r="AC6" s="48" t="s">
        <v>73</v>
      </c>
      <c r="AD6" s="49">
        <v>50</v>
      </c>
      <c r="AE6" s="8" t="s">
        <v>154</v>
      </c>
      <c r="AF6" s="52">
        <v>43770</v>
      </c>
      <c r="AG6" s="54" t="s">
        <v>199</v>
      </c>
      <c r="AH6" s="54" t="s">
        <v>236</v>
      </c>
      <c r="AI6" s="59">
        <v>150</v>
      </c>
      <c r="AJ6" s="59">
        <v>1000</v>
      </c>
      <c r="AK6" s="53" t="s">
        <v>227</v>
      </c>
      <c r="AL6" s="53" t="s">
        <v>263</v>
      </c>
      <c r="AM6" s="53" t="s">
        <v>228</v>
      </c>
      <c r="AN6" s="91" t="s">
        <v>272</v>
      </c>
      <c r="AO6" s="53" t="s">
        <v>229</v>
      </c>
      <c r="AP6" s="54">
        <v>99</v>
      </c>
      <c r="AQ6" s="54">
        <v>570</v>
      </c>
      <c r="AR6" s="54">
        <v>896</v>
      </c>
      <c r="AS6" s="54">
        <v>56</v>
      </c>
      <c r="AT6" s="54">
        <v>33</v>
      </c>
      <c r="AU6" s="37">
        <f t="shared" si="0"/>
        <v>0.56565656565656564</v>
      </c>
      <c r="AV6" s="56">
        <f t="shared" si="1"/>
        <v>9.8245614035087719E-2</v>
      </c>
      <c r="AW6" s="56">
        <f t="shared" si="2"/>
        <v>0.33333333333333331</v>
      </c>
      <c r="AX6" s="57">
        <f t="shared" si="3"/>
        <v>3.6830357142857144E-2</v>
      </c>
      <c r="AY6" s="53">
        <v>333590</v>
      </c>
      <c r="AZ6" s="53">
        <v>333590</v>
      </c>
      <c r="BA6" s="53">
        <v>457560</v>
      </c>
      <c r="BB6" s="53">
        <v>457560</v>
      </c>
      <c r="BC6" s="53" t="s">
        <v>199</v>
      </c>
      <c r="BD6" s="87" t="s">
        <v>142</v>
      </c>
    </row>
    <row r="7" spans="1:56" ht="18" customHeight="1" x14ac:dyDescent="0.2">
      <c r="A7" s="16" t="s">
        <v>147</v>
      </c>
      <c r="B7" s="44">
        <v>3.77</v>
      </c>
      <c r="C7" s="44">
        <v>3.8</v>
      </c>
      <c r="D7" s="44">
        <v>3.31</v>
      </c>
      <c r="E7" s="44">
        <v>4</v>
      </c>
      <c r="F7" s="44">
        <v>3.36</v>
      </c>
      <c r="G7" s="44">
        <v>3.99</v>
      </c>
      <c r="H7" s="45">
        <v>23.2</v>
      </c>
      <c r="I7" s="45">
        <v>21.8</v>
      </c>
      <c r="J7" s="45">
        <v>23.2</v>
      </c>
      <c r="K7" s="46" t="s">
        <v>26</v>
      </c>
      <c r="L7" s="46" t="s">
        <v>26</v>
      </c>
      <c r="M7" s="46" t="s">
        <v>26</v>
      </c>
      <c r="N7" s="46" t="s">
        <v>26</v>
      </c>
      <c r="O7" s="46" t="s">
        <v>26</v>
      </c>
      <c r="P7" s="46" t="s">
        <v>26</v>
      </c>
      <c r="Q7" s="46" t="s">
        <v>25</v>
      </c>
      <c r="R7" s="46" t="s">
        <v>25</v>
      </c>
      <c r="S7" s="46" t="s">
        <v>25</v>
      </c>
      <c r="T7" s="46" t="s">
        <v>25</v>
      </c>
      <c r="U7" s="46" t="s">
        <v>25</v>
      </c>
      <c r="V7" s="46" t="s">
        <v>25</v>
      </c>
      <c r="W7" s="46" t="s">
        <v>25</v>
      </c>
      <c r="X7" s="46" t="s">
        <v>25</v>
      </c>
      <c r="Y7" s="46" t="s">
        <v>25</v>
      </c>
      <c r="Z7" s="118" t="s">
        <v>335</v>
      </c>
      <c r="AA7" s="116" t="s">
        <v>72</v>
      </c>
      <c r="AB7" s="66" t="s">
        <v>155</v>
      </c>
      <c r="AC7" s="48" t="s">
        <v>212</v>
      </c>
      <c r="AD7" s="49">
        <v>0</v>
      </c>
      <c r="AF7" s="52">
        <v>43831</v>
      </c>
      <c r="AG7" s="54" t="s">
        <v>199</v>
      </c>
      <c r="AH7" s="54" t="s">
        <v>241</v>
      </c>
      <c r="AI7" s="59">
        <v>60</v>
      </c>
      <c r="AJ7" s="59">
        <v>1000</v>
      </c>
      <c r="AK7" s="53" t="s">
        <v>224</v>
      </c>
      <c r="AL7" s="53" t="s">
        <v>264</v>
      </c>
      <c r="AM7" s="53" t="s">
        <v>231</v>
      </c>
      <c r="AN7" s="91" t="s">
        <v>294</v>
      </c>
      <c r="AO7" s="53" t="s">
        <v>232</v>
      </c>
      <c r="AP7" s="54">
        <v>88</v>
      </c>
      <c r="AQ7" s="54">
        <v>751</v>
      </c>
      <c r="AR7" s="54">
        <v>608</v>
      </c>
      <c r="AS7" s="54">
        <v>63</v>
      </c>
      <c r="AT7" s="54">
        <v>25</v>
      </c>
      <c r="AU7" s="37">
        <f t="shared" si="0"/>
        <v>0.71590909090909094</v>
      </c>
      <c r="AV7" s="56">
        <f t="shared" si="1"/>
        <v>8.3888149134487347E-2</v>
      </c>
      <c r="AW7" s="56">
        <f t="shared" si="2"/>
        <v>0.28409090909090912</v>
      </c>
      <c r="AX7" s="57">
        <f t="shared" si="3"/>
        <v>4.1118421052631582E-2</v>
      </c>
      <c r="AY7" s="53">
        <v>193195</v>
      </c>
      <c r="AZ7" s="53">
        <v>202971</v>
      </c>
      <c r="BA7" s="53">
        <v>340681</v>
      </c>
      <c r="BB7" s="53">
        <v>379785</v>
      </c>
      <c r="BC7" s="55">
        <v>350457</v>
      </c>
      <c r="BD7" s="87" t="s">
        <v>84</v>
      </c>
    </row>
    <row r="8" spans="1:56" ht="18" customHeight="1" x14ac:dyDescent="0.2">
      <c r="A8" s="16" t="s">
        <v>234</v>
      </c>
      <c r="B8" s="44">
        <v>3.49</v>
      </c>
      <c r="C8" s="44">
        <v>3.57</v>
      </c>
      <c r="D8" s="44">
        <v>3.02</v>
      </c>
      <c r="E8" s="44">
        <v>3.95</v>
      </c>
      <c r="F8" s="44">
        <v>3.13</v>
      </c>
      <c r="G8" s="44">
        <v>3.95</v>
      </c>
      <c r="H8" s="45">
        <v>22</v>
      </c>
      <c r="I8" s="45">
        <v>21</v>
      </c>
      <c r="J8" s="45">
        <v>22.1</v>
      </c>
      <c r="K8" s="47" t="s">
        <v>26</v>
      </c>
      <c r="L8" s="47" t="s">
        <v>26</v>
      </c>
      <c r="M8" s="47" t="s">
        <v>26</v>
      </c>
      <c r="N8" s="47" t="s">
        <v>26</v>
      </c>
      <c r="O8" s="47" t="s">
        <v>26</v>
      </c>
      <c r="P8" s="47" t="s">
        <v>26</v>
      </c>
      <c r="Q8" s="47" t="s">
        <v>25</v>
      </c>
      <c r="R8" s="47" t="s">
        <v>25</v>
      </c>
      <c r="S8" s="47" t="s">
        <v>25</v>
      </c>
      <c r="T8" s="47" t="s">
        <v>25</v>
      </c>
      <c r="U8" s="47" t="s">
        <v>25</v>
      </c>
      <c r="V8" s="47" t="s">
        <v>25</v>
      </c>
      <c r="W8" s="47" t="s">
        <v>25</v>
      </c>
      <c r="X8" s="47" t="s">
        <v>25</v>
      </c>
      <c r="Y8" s="47" t="s">
        <v>25</v>
      </c>
      <c r="Z8" s="119" t="s">
        <v>336</v>
      </c>
      <c r="AA8" s="119" t="s">
        <v>336</v>
      </c>
      <c r="AB8" s="67" t="s">
        <v>238</v>
      </c>
      <c r="AC8" s="48" t="s">
        <v>73</v>
      </c>
      <c r="AD8" s="49">
        <v>100</v>
      </c>
      <c r="AE8"/>
      <c r="AF8" s="52">
        <v>43753</v>
      </c>
      <c r="AG8" s="54" t="s">
        <v>199</v>
      </c>
      <c r="AH8" s="54" t="s">
        <v>236</v>
      </c>
      <c r="AI8" s="59">
        <v>75</v>
      </c>
      <c r="AJ8" s="59">
        <v>1000</v>
      </c>
      <c r="AK8" s="53" t="s">
        <v>224</v>
      </c>
      <c r="AL8" s="53" t="s">
        <v>264</v>
      </c>
      <c r="AM8" s="53" t="s">
        <v>231</v>
      </c>
      <c r="AN8" s="91" t="s">
        <v>303</v>
      </c>
      <c r="AO8" s="53" t="s">
        <v>235</v>
      </c>
      <c r="AP8" s="54">
        <v>89</v>
      </c>
      <c r="AQ8" s="54">
        <v>829</v>
      </c>
      <c r="AR8" s="54">
        <v>629</v>
      </c>
      <c r="AS8" s="54">
        <v>74</v>
      </c>
      <c r="AT8" s="54">
        <v>13</v>
      </c>
      <c r="AU8" s="37">
        <f t="shared" si="0"/>
        <v>0.8314606741573034</v>
      </c>
      <c r="AV8" s="56">
        <f t="shared" si="1"/>
        <v>8.9264173703256941E-2</v>
      </c>
      <c r="AW8" s="56">
        <f t="shared" si="2"/>
        <v>0.14606741573033707</v>
      </c>
      <c r="AX8" s="57">
        <f t="shared" si="3"/>
        <v>2.066772655007949E-2</v>
      </c>
      <c r="AY8" s="53">
        <v>181428</v>
      </c>
      <c r="AZ8" s="53">
        <v>193673</v>
      </c>
      <c r="BA8" s="53">
        <v>379489</v>
      </c>
      <c r="BB8" s="53">
        <v>428469</v>
      </c>
      <c r="BC8" s="55">
        <v>391734</v>
      </c>
      <c r="BD8" s="87" t="s">
        <v>99</v>
      </c>
    </row>
    <row r="9" spans="1:56" ht="18" customHeight="1" x14ac:dyDescent="0.2">
      <c r="A9" s="16" t="s">
        <v>89</v>
      </c>
      <c r="B9" s="44">
        <v>3.46</v>
      </c>
      <c r="C9" s="44">
        <v>3.57</v>
      </c>
      <c r="D9" s="44">
        <v>2.94</v>
      </c>
      <c r="E9" s="44">
        <v>3.92</v>
      </c>
      <c r="F9" s="44">
        <v>3.1</v>
      </c>
      <c r="G9" s="44">
        <v>3.93</v>
      </c>
      <c r="H9" s="45">
        <v>22</v>
      </c>
      <c r="I9" s="45">
        <v>21.4</v>
      </c>
      <c r="J9" s="45">
        <v>21.9</v>
      </c>
      <c r="K9" s="46" t="s">
        <v>25</v>
      </c>
      <c r="L9" s="46" t="s">
        <v>26</v>
      </c>
      <c r="M9" s="46" t="s">
        <v>26</v>
      </c>
      <c r="N9" s="46" t="s">
        <v>26</v>
      </c>
      <c r="O9" s="46" t="s">
        <v>26</v>
      </c>
      <c r="P9" s="46" t="s">
        <v>25</v>
      </c>
      <c r="Q9" s="46" t="s">
        <v>25</v>
      </c>
      <c r="R9" s="46" t="s">
        <v>25</v>
      </c>
      <c r="S9" s="46" t="s">
        <v>25</v>
      </c>
      <c r="T9" s="46" t="s">
        <v>25</v>
      </c>
      <c r="U9" s="46" t="s">
        <v>25</v>
      </c>
      <c r="V9" s="46" t="s">
        <v>25</v>
      </c>
      <c r="W9" s="46" t="s">
        <v>25</v>
      </c>
      <c r="X9" s="46" t="s">
        <v>25</v>
      </c>
      <c r="Y9" s="46" t="s">
        <v>25</v>
      </c>
      <c r="Z9" s="117" t="s">
        <v>340</v>
      </c>
      <c r="AA9" s="118" t="s">
        <v>326</v>
      </c>
      <c r="AB9" s="66"/>
      <c r="AC9" s="48" t="s">
        <v>76</v>
      </c>
      <c r="AD9" s="49">
        <v>40</v>
      </c>
      <c r="AE9" s="8" t="s">
        <v>34</v>
      </c>
      <c r="AF9" s="52">
        <v>43862</v>
      </c>
      <c r="AG9" s="54" t="s">
        <v>199</v>
      </c>
      <c r="AH9" s="54" t="s">
        <v>236</v>
      </c>
      <c r="AI9" s="59">
        <v>75</v>
      </c>
      <c r="AJ9" s="59">
        <v>1000</v>
      </c>
      <c r="AK9" s="53" t="s">
        <v>224</v>
      </c>
      <c r="AL9" s="53" t="s">
        <v>263</v>
      </c>
      <c r="AM9" s="53" t="s">
        <v>226</v>
      </c>
      <c r="AN9" s="91" t="s">
        <v>273</v>
      </c>
      <c r="AO9" s="53" t="s">
        <v>233</v>
      </c>
      <c r="AP9" s="54">
        <v>144</v>
      </c>
      <c r="AQ9" s="54">
        <v>1065</v>
      </c>
      <c r="AR9" s="54">
        <v>1088</v>
      </c>
      <c r="AS9" s="54">
        <v>109</v>
      </c>
      <c r="AT9" s="54">
        <v>27</v>
      </c>
      <c r="AU9" s="37">
        <f t="shared" si="0"/>
        <v>0.75694444444444442</v>
      </c>
      <c r="AV9" s="56">
        <f t="shared" si="1"/>
        <v>0.10234741784037558</v>
      </c>
      <c r="AW9" s="56">
        <f t="shared" si="2"/>
        <v>0.1875</v>
      </c>
      <c r="AX9" s="57">
        <f t="shared" si="3"/>
        <v>2.4816176470588234E-2</v>
      </c>
      <c r="AY9" s="53">
        <v>348352</v>
      </c>
      <c r="AZ9" s="53">
        <v>348352</v>
      </c>
      <c r="BA9" s="53">
        <v>490763</v>
      </c>
      <c r="BB9" s="53">
        <v>490763</v>
      </c>
      <c r="BC9" s="53" t="s">
        <v>199</v>
      </c>
      <c r="BD9" s="87" t="s">
        <v>97</v>
      </c>
    </row>
    <row r="10" spans="1:56" ht="18" customHeight="1" x14ac:dyDescent="0.2">
      <c r="A10" s="16" t="s">
        <v>90</v>
      </c>
      <c r="B10" s="44">
        <v>3.11</v>
      </c>
      <c r="C10" s="44">
        <v>3.25</v>
      </c>
      <c r="D10" s="44">
        <v>2.42</v>
      </c>
      <c r="E10" s="44">
        <v>3.67</v>
      </c>
      <c r="F10" s="44">
        <v>2.62</v>
      </c>
      <c r="G10" s="44">
        <v>3.71</v>
      </c>
      <c r="H10" s="45">
        <v>19.600000000000001</v>
      </c>
      <c r="I10" s="45">
        <v>20.2</v>
      </c>
      <c r="J10" s="45">
        <v>19.600000000000001</v>
      </c>
      <c r="K10" s="46" t="s">
        <v>25</v>
      </c>
      <c r="L10" s="46" t="s">
        <v>26</v>
      </c>
      <c r="M10" s="46" t="s">
        <v>26</v>
      </c>
      <c r="N10" s="46" t="s">
        <v>26</v>
      </c>
      <c r="O10" s="46" t="s">
        <v>26</v>
      </c>
      <c r="P10" s="46" t="s">
        <v>26</v>
      </c>
      <c r="Q10" s="46" t="s">
        <v>25</v>
      </c>
      <c r="R10" s="46" t="s">
        <v>25</v>
      </c>
      <c r="S10" s="46" t="s">
        <v>25</v>
      </c>
      <c r="T10" s="46" t="s">
        <v>25</v>
      </c>
      <c r="U10" s="46" t="s">
        <v>25</v>
      </c>
      <c r="V10" s="46" t="s">
        <v>25</v>
      </c>
      <c r="W10" s="46" t="s">
        <v>25</v>
      </c>
      <c r="X10" s="46" t="s">
        <v>25</v>
      </c>
      <c r="Y10" s="46" t="s">
        <v>25</v>
      </c>
      <c r="Z10" s="100" t="s">
        <v>323</v>
      </c>
      <c r="AA10" s="100" t="s">
        <v>323</v>
      </c>
      <c r="AB10" s="66"/>
      <c r="AC10" s="50" t="s">
        <v>74</v>
      </c>
      <c r="AD10" s="49">
        <v>30</v>
      </c>
      <c r="AF10" s="52">
        <v>43800</v>
      </c>
      <c r="AG10" s="54" t="s">
        <v>199</v>
      </c>
      <c r="AH10" s="54" t="s">
        <v>236</v>
      </c>
      <c r="AI10" s="59">
        <v>60</v>
      </c>
      <c r="AJ10" s="59">
        <v>1000</v>
      </c>
      <c r="AK10" s="53" t="s">
        <v>227</v>
      </c>
      <c r="AL10" s="53" t="s">
        <v>263</v>
      </c>
      <c r="AM10" s="53" t="s">
        <v>228</v>
      </c>
      <c r="AN10" s="91" t="s">
        <v>269</v>
      </c>
      <c r="AO10" s="53" t="s">
        <v>232</v>
      </c>
      <c r="AP10" s="54">
        <v>69</v>
      </c>
      <c r="AQ10" s="54">
        <v>1096</v>
      </c>
      <c r="AR10" s="54">
        <v>2004</v>
      </c>
      <c r="AS10" s="54">
        <v>44</v>
      </c>
      <c r="AT10" s="54">
        <v>25</v>
      </c>
      <c r="AU10" s="37">
        <f t="shared" si="0"/>
        <v>0.6376811594202898</v>
      </c>
      <c r="AV10" s="56">
        <f t="shared" si="1"/>
        <v>4.0145985401459854E-2</v>
      </c>
      <c r="AW10" s="56">
        <f t="shared" si="2"/>
        <v>0.36231884057971014</v>
      </c>
      <c r="AX10" s="57">
        <f t="shared" si="3"/>
        <v>1.2475049900199601E-2</v>
      </c>
      <c r="AY10" s="53">
        <v>294280</v>
      </c>
      <c r="AZ10" s="53">
        <v>294280</v>
      </c>
      <c r="BA10" s="53">
        <v>445550</v>
      </c>
      <c r="BB10" s="53">
        <v>445550</v>
      </c>
      <c r="BC10" s="53" t="s">
        <v>199</v>
      </c>
      <c r="BD10" s="87" t="s">
        <v>89</v>
      </c>
    </row>
    <row r="11" spans="1:56" ht="18" customHeight="1" x14ac:dyDescent="0.2">
      <c r="A11" s="16" t="s">
        <v>91</v>
      </c>
      <c r="B11" s="44">
        <v>3.5</v>
      </c>
      <c r="C11" s="44">
        <v>3.57</v>
      </c>
      <c r="D11" s="44">
        <v>2.86</v>
      </c>
      <c r="E11" s="44">
        <v>3.98</v>
      </c>
      <c r="F11" s="44">
        <v>2.98</v>
      </c>
      <c r="G11" s="44">
        <v>3.97</v>
      </c>
      <c r="H11" s="45">
        <v>19.899999999999999</v>
      </c>
      <c r="I11" s="45">
        <v>19.899999999999999</v>
      </c>
      <c r="J11" s="45">
        <v>20</v>
      </c>
      <c r="K11" s="46" t="s">
        <v>26</v>
      </c>
      <c r="L11" s="46" t="s">
        <v>26</v>
      </c>
      <c r="M11" s="46" t="s">
        <v>26</v>
      </c>
      <c r="N11" s="46" t="s">
        <v>26</v>
      </c>
      <c r="O11" s="46" t="s">
        <v>26</v>
      </c>
      <c r="P11" s="46" t="s">
        <v>26</v>
      </c>
      <c r="Q11" s="46" t="s">
        <v>25</v>
      </c>
      <c r="R11" s="46" t="s">
        <v>25</v>
      </c>
      <c r="S11" s="46" t="s">
        <v>25</v>
      </c>
      <c r="T11" s="46" t="s">
        <v>25</v>
      </c>
      <c r="U11" s="46" t="s">
        <v>25</v>
      </c>
      <c r="V11" s="46" t="s">
        <v>26</v>
      </c>
      <c r="W11" s="46" t="s">
        <v>25</v>
      </c>
      <c r="X11" s="46" t="s">
        <v>25</v>
      </c>
      <c r="Y11" s="46" t="s">
        <v>25</v>
      </c>
      <c r="Z11" s="118" t="s">
        <v>326</v>
      </c>
      <c r="AA11" s="118" t="s">
        <v>326</v>
      </c>
      <c r="AB11" s="66"/>
      <c r="AC11" s="50" t="s">
        <v>75</v>
      </c>
      <c r="AD11" s="49">
        <v>50</v>
      </c>
      <c r="AF11" s="52">
        <v>43753</v>
      </c>
      <c r="AG11" s="54" t="s">
        <v>199</v>
      </c>
      <c r="AH11" s="54" t="s">
        <v>241</v>
      </c>
      <c r="AI11" s="59">
        <v>80</v>
      </c>
      <c r="AJ11" s="59">
        <v>1500</v>
      </c>
      <c r="AK11" s="53" t="s">
        <v>227</v>
      </c>
      <c r="AL11" s="53" t="s">
        <v>264</v>
      </c>
      <c r="AM11" s="53" t="s">
        <v>228</v>
      </c>
      <c r="AN11" s="91" t="s">
        <v>274</v>
      </c>
      <c r="AO11" s="53" t="s">
        <v>229</v>
      </c>
      <c r="AP11" s="54">
        <v>80</v>
      </c>
      <c r="AQ11" s="54">
        <v>137</v>
      </c>
      <c r="AR11" s="54">
        <v>1830</v>
      </c>
      <c r="AS11" s="54">
        <v>40</v>
      </c>
      <c r="AT11" s="54">
        <v>38</v>
      </c>
      <c r="AU11" s="37">
        <f t="shared" si="0"/>
        <v>0.5</v>
      </c>
      <c r="AV11" s="56">
        <f t="shared" si="1"/>
        <v>0.29197080291970801</v>
      </c>
      <c r="AW11" s="56">
        <f t="shared" si="2"/>
        <v>0.47499999999999998</v>
      </c>
      <c r="AX11" s="57">
        <f t="shared" si="3"/>
        <v>2.0765027322404372E-2</v>
      </c>
      <c r="AY11" s="53">
        <v>150612</v>
      </c>
      <c r="AZ11" s="53">
        <v>251824</v>
      </c>
      <c r="BA11" s="53">
        <v>301026</v>
      </c>
      <c r="BB11" s="53">
        <v>402238</v>
      </c>
      <c r="BC11" s="53" t="s">
        <v>199</v>
      </c>
      <c r="BD11" s="87" t="s">
        <v>112</v>
      </c>
    </row>
    <row r="12" spans="1:56" ht="18" customHeight="1" x14ac:dyDescent="0.2">
      <c r="A12" s="16" t="s">
        <v>92</v>
      </c>
      <c r="B12" s="44">
        <v>3.5</v>
      </c>
      <c r="C12" s="44">
        <v>3.6</v>
      </c>
      <c r="D12" s="44">
        <v>2.9</v>
      </c>
      <c r="E12" s="44">
        <v>3.97</v>
      </c>
      <c r="F12" s="44">
        <v>3.09</v>
      </c>
      <c r="G12" s="44">
        <v>3.96</v>
      </c>
      <c r="H12" s="45">
        <v>21.4</v>
      </c>
      <c r="I12" s="45">
        <v>20.7</v>
      </c>
      <c r="J12" s="45">
        <v>21.4</v>
      </c>
      <c r="K12" s="46" t="s">
        <v>26</v>
      </c>
      <c r="L12" s="46" t="s">
        <v>26</v>
      </c>
      <c r="M12" s="46" t="s">
        <v>26</v>
      </c>
      <c r="N12" s="46" t="s">
        <v>26</v>
      </c>
      <c r="O12" s="46" t="s">
        <v>26</v>
      </c>
      <c r="P12" s="46" t="s">
        <v>25</v>
      </c>
      <c r="Q12" s="46" t="s">
        <v>25</v>
      </c>
      <c r="R12" s="46" t="s">
        <v>25</v>
      </c>
      <c r="S12" s="46" t="s">
        <v>25</v>
      </c>
      <c r="T12" s="46" t="s">
        <v>25</v>
      </c>
      <c r="U12" s="46" t="s">
        <v>25</v>
      </c>
      <c r="V12" s="46" t="s">
        <v>25</v>
      </c>
      <c r="W12" s="46" t="s">
        <v>25</v>
      </c>
      <c r="X12" s="46" t="s">
        <v>25</v>
      </c>
      <c r="Y12" s="46" t="s">
        <v>25</v>
      </c>
      <c r="Z12" s="118" t="s">
        <v>74</v>
      </c>
      <c r="AA12" s="118" t="s">
        <v>74</v>
      </c>
      <c r="AB12" s="66"/>
      <c r="AC12" s="50" t="s">
        <v>74</v>
      </c>
      <c r="AD12" s="49">
        <v>75</v>
      </c>
      <c r="AF12" s="52">
        <v>43800</v>
      </c>
      <c r="AG12" s="54" t="s">
        <v>199</v>
      </c>
      <c r="AH12" s="54" t="s">
        <v>236</v>
      </c>
      <c r="AI12" s="59">
        <v>75</v>
      </c>
      <c r="AJ12" s="59">
        <v>1000</v>
      </c>
      <c r="AK12" s="53" t="s">
        <v>227</v>
      </c>
      <c r="AL12" s="53" t="s">
        <v>264</v>
      </c>
      <c r="AM12" s="53" t="s">
        <v>228</v>
      </c>
      <c r="AN12" s="91" t="s">
        <v>304</v>
      </c>
      <c r="AO12" s="53" t="s">
        <v>232</v>
      </c>
      <c r="AP12" s="54">
        <v>48</v>
      </c>
      <c r="AQ12" s="54">
        <v>71</v>
      </c>
      <c r="AR12" s="54">
        <v>1336</v>
      </c>
      <c r="AS12" s="54">
        <v>23</v>
      </c>
      <c r="AT12" s="54">
        <v>25</v>
      </c>
      <c r="AU12" s="37">
        <f t="shared" si="0"/>
        <v>0.47916666666666669</v>
      </c>
      <c r="AV12" s="56">
        <f t="shared" si="1"/>
        <v>0.323943661971831</v>
      </c>
      <c r="AW12" s="56">
        <f t="shared" si="2"/>
        <v>0.52083333333333337</v>
      </c>
      <c r="AX12" s="57">
        <f t="shared" si="3"/>
        <v>1.87125748502994E-2</v>
      </c>
      <c r="AY12" s="53">
        <v>138396</v>
      </c>
      <c r="AZ12" s="53">
        <v>176150</v>
      </c>
      <c r="BA12" s="53">
        <v>286055</v>
      </c>
      <c r="BB12" s="53">
        <v>389851</v>
      </c>
      <c r="BC12" s="55">
        <v>323809</v>
      </c>
      <c r="BD12" s="87" t="s">
        <v>85</v>
      </c>
    </row>
    <row r="13" spans="1:56" ht="18" customHeight="1" x14ac:dyDescent="0.2">
      <c r="A13" s="16" t="s">
        <v>151</v>
      </c>
      <c r="B13" s="44">
        <v>2.96</v>
      </c>
      <c r="C13" s="44">
        <v>3.11</v>
      </c>
      <c r="D13" s="44">
        <v>2.34</v>
      </c>
      <c r="E13" s="44">
        <v>3.52</v>
      </c>
      <c r="F13" s="44">
        <v>2.54</v>
      </c>
      <c r="G13" s="44">
        <v>3.6</v>
      </c>
      <c r="H13" s="45">
        <v>18.3</v>
      </c>
      <c r="I13" s="45">
        <v>18.2</v>
      </c>
      <c r="J13" s="45">
        <v>18.3</v>
      </c>
      <c r="K13" s="46" t="s">
        <v>26</v>
      </c>
      <c r="L13" s="46" t="s">
        <v>26</v>
      </c>
      <c r="M13" s="46" t="s">
        <v>26</v>
      </c>
      <c r="N13" s="46" t="s">
        <v>26</v>
      </c>
      <c r="O13" s="46" t="s">
        <v>26</v>
      </c>
      <c r="P13" s="46" t="s">
        <v>26</v>
      </c>
      <c r="Q13" s="46" t="s">
        <v>25</v>
      </c>
      <c r="R13" s="46" t="s">
        <v>26</v>
      </c>
      <c r="S13" s="46" t="s">
        <v>25</v>
      </c>
      <c r="T13" s="46" t="s">
        <v>25</v>
      </c>
      <c r="U13" s="46" t="s">
        <v>25</v>
      </c>
      <c r="V13" s="46" t="s">
        <v>25</v>
      </c>
      <c r="W13" s="46" t="s">
        <v>25</v>
      </c>
      <c r="X13" s="46" t="s">
        <v>25</v>
      </c>
      <c r="Y13" s="46" t="s">
        <v>25</v>
      </c>
      <c r="Z13" s="116" t="s">
        <v>72</v>
      </c>
      <c r="AA13" s="116" t="s">
        <v>72</v>
      </c>
      <c r="AB13" s="66"/>
      <c r="AC13" s="50" t="s">
        <v>82</v>
      </c>
      <c r="AD13" s="49">
        <v>100</v>
      </c>
      <c r="AE13" s="8" t="s">
        <v>35</v>
      </c>
      <c r="AF13" s="52">
        <v>43862</v>
      </c>
      <c r="AG13" s="54" t="s">
        <v>199</v>
      </c>
      <c r="AH13" s="54" t="s">
        <v>241</v>
      </c>
      <c r="AI13" s="59">
        <v>75</v>
      </c>
      <c r="AJ13" s="59">
        <v>1000</v>
      </c>
      <c r="AK13" s="53" t="s">
        <v>224</v>
      </c>
      <c r="AL13" s="53" t="s">
        <v>263</v>
      </c>
      <c r="AM13" s="53" t="s">
        <v>228</v>
      </c>
      <c r="AN13" s="91" t="s">
        <v>275</v>
      </c>
      <c r="AO13" s="53" t="s">
        <v>235</v>
      </c>
      <c r="AP13" s="54">
        <v>68</v>
      </c>
      <c r="AQ13" s="54">
        <v>4</v>
      </c>
      <c r="AR13" s="54">
        <v>1879</v>
      </c>
      <c r="AS13" s="54">
        <v>1</v>
      </c>
      <c r="AT13" s="54">
        <v>65</v>
      </c>
      <c r="AU13" s="37">
        <f t="shared" si="0"/>
        <v>1.4705882352941176E-2</v>
      </c>
      <c r="AV13" s="56">
        <f t="shared" si="1"/>
        <v>0.25</v>
      </c>
      <c r="AW13" s="56">
        <f t="shared" si="2"/>
        <v>0.95588235294117652</v>
      </c>
      <c r="AX13" s="57">
        <f t="shared" si="3"/>
        <v>3.4592868547099524E-2</v>
      </c>
      <c r="AY13" s="53">
        <v>170524</v>
      </c>
      <c r="AZ13" s="53">
        <v>170524</v>
      </c>
      <c r="BA13" s="53">
        <v>326896</v>
      </c>
      <c r="BB13" s="53">
        <v>326896</v>
      </c>
      <c r="BC13" s="53" t="s">
        <v>199</v>
      </c>
      <c r="BD13" s="87" t="s">
        <v>208</v>
      </c>
    </row>
    <row r="14" spans="1:56" ht="18" customHeight="1" x14ac:dyDescent="0.2">
      <c r="A14" s="16" t="s">
        <v>93</v>
      </c>
      <c r="B14" s="44">
        <v>3.46</v>
      </c>
      <c r="C14" s="44">
        <v>3.54</v>
      </c>
      <c r="D14" s="44">
        <v>3.01</v>
      </c>
      <c r="E14" s="44">
        <v>3.86</v>
      </c>
      <c r="F14" s="44">
        <v>3.15</v>
      </c>
      <c r="G14" s="44">
        <v>3.89</v>
      </c>
      <c r="H14" s="45">
        <v>19.899999999999999</v>
      </c>
      <c r="I14" s="45">
        <v>19.8</v>
      </c>
      <c r="J14" s="45">
        <v>19.7</v>
      </c>
      <c r="K14" s="46" t="s">
        <v>26</v>
      </c>
      <c r="L14" s="46" t="s">
        <v>26</v>
      </c>
      <c r="M14" s="46" t="s">
        <v>26</v>
      </c>
      <c r="N14" s="46" t="s">
        <v>26</v>
      </c>
      <c r="O14" s="46" t="s">
        <v>25</v>
      </c>
      <c r="P14" s="46" t="s">
        <v>26</v>
      </c>
      <c r="Q14" s="46" t="s">
        <v>25</v>
      </c>
      <c r="R14" s="46" t="s">
        <v>25</v>
      </c>
      <c r="S14" s="46" t="s">
        <v>25</v>
      </c>
      <c r="T14" s="46" t="s">
        <v>25</v>
      </c>
      <c r="U14" s="46" t="s">
        <v>25</v>
      </c>
      <c r="V14" s="46" t="s">
        <v>25</v>
      </c>
      <c r="W14" s="46" t="s">
        <v>25</v>
      </c>
      <c r="X14" s="46" t="s">
        <v>25</v>
      </c>
      <c r="Y14" s="46" t="s">
        <v>25</v>
      </c>
      <c r="Z14" s="118" t="s">
        <v>74</v>
      </c>
      <c r="AA14" s="118" t="s">
        <v>74</v>
      </c>
      <c r="AB14" s="66"/>
      <c r="AC14" s="50" t="s">
        <v>75</v>
      </c>
      <c r="AD14" s="49">
        <v>100</v>
      </c>
      <c r="AE14" s="8" t="s">
        <v>35</v>
      </c>
      <c r="AF14" s="52">
        <v>43921</v>
      </c>
      <c r="AG14" s="54" t="s">
        <v>199</v>
      </c>
      <c r="AH14" s="54" t="s">
        <v>236</v>
      </c>
      <c r="AI14" s="59">
        <v>50</v>
      </c>
      <c r="AJ14" s="59">
        <v>2000</v>
      </c>
      <c r="AK14" s="53" t="s">
        <v>227</v>
      </c>
      <c r="AL14" s="53" t="s">
        <v>263</v>
      </c>
      <c r="AM14" s="53" t="s">
        <v>226</v>
      </c>
      <c r="AN14" s="91" t="s">
        <v>269</v>
      </c>
      <c r="AO14" s="53" t="s">
        <v>222</v>
      </c>
      <c r="AP14" s="54">
        <v>105</v>
      </c>
      <c r="AQ14" s="54">
        <v>583</v>
      </c>
      <c r="AR14" s="54">
        <v>2712</v>
      </c>
      <c r="AS14" s="54">
        <v>38</v>
      </c>
      <c r="AT14" s="54">
        <v>67</v>
      </c>
      <c r="AU14" s="37">
        <f t="shared" si="0"/>
        <v>0.3619047619047619</v>
      </c>
      <c r="AV14" s="56">
        <f t="shared" si="1"/>
        <v>6.5180102915951971E-2</v>
      </c>
      <c r="AW14" s="56">
        <f t="shared" si="2"/>
        <v>0.63809523809523805</v>
      </c>
      <c r="AX14" s="57">
        <f t="shared" si="3"/>
        <v>2.4705014749262538E-2</v>
      </c>
      <c r="AY14" s="53">
        <v>207860</v>
      </c>
      <c r="AZ14" s="53">
        <v>207860</v>
      </c>
      <c r="BA14" s="53">
        <v>371433</v>
      </c>
      <c r="BB14" s="53">
        <v>371433</v>
      </c>
      <c r="BC14" s="53" t="s">
        <v>199</v>
      </c>
      <c r="BD14" s="87" t="s">
        <v>94</v>
      </c>
    </row>
    <row r="15" spans="1:56" ht="18" customHeight="1" x14ac:dyDescent="0.2">
      <c r="A15" s="16" t="s">
        <v>94</v>
      </c>
      <c r="B15" s="44">
        <v>3.43</v>
      </c>
      <c r="C15" s="44">
        <v>3.51</v>
      </c>
      <c r="D15" s="44">
        <v>2.56</v>
      </c>
      <c r="E15" s="44">
        <v>3.99</v>
      </c>
      <c r="F15" s="44">
        <v>2.68</v>
      </c>
      <c r="G15" s="44">
        <v>3.98</v>
      </c>
      <c r="H15" s="45">
        <v>21</v>
      </c>
      <c r="I15" s="45">
        <v>19.899999999999999</v>
      </c>
      <c r="J15" s="45">
        <v>21.9</v>
      </c>
      <c r="K15" s="46" t="s">
        <v>26</v>
      </c>
      <c r="L15" s="46" t="s">
        <v>26</v>
      </c>
      <c r="M15" s="46" t="s">
        <v>26</v>
      </c>
      <c r="N15" s="46" t="s">
        <v>26</v>
      </c>
      <c r="O15" s="46" t="s">
        <v>26</v>
      </c>
      <c r="P15" s="46" t="s">
        <v>25</v>
      </c>
      <c r="Q15" s="46" t="s">
        <v>25</v>
      </c>
      <c r="R15" s="46" t="s">
        <v>25</v>
      </c>
      <c r="S15" s="46" t="s">
        <v>25</v>
      </c>
      <c r="T15" s="46" t="s">
        <v>25</v>
      </c>
      <c r="U15" s="46" t="s">
        <v>25</v>
      </c>
      <c r="V15" s="46" t="s">
        <v>26</v>
      </c>
      <c r="W15" s="46" t="s">
        <v>25</v>
      </c>
      <c r="X15" s="46" t="s">
        <v>25</v>
      </c>
      <c r="Y15" s="46" t="s">
        <v>25</v>
      </c>
      <c r="Z15" s="118" t="s">
        <v>74</v>
      </c>
      <c r="AA15" s="118" t="s">
        <v>74</v>
      </c>
      <c r="AB15" s="66"/>
      <c r="AC15" s="50" t="s">
        <v>75</v>
      </c>
      <c r="AD15" s="49">
        <v>0</v>
      </c>
      <c r="AE15" s="8" t="s">
        <v>36</v>
      </c>
      <c r="AF15" s="52">
        <v>43814</v>
      </c>
      <c r="AG15" s="54" t="s">
        <v>199</v>
      </c>
      <c r="AH15" s="54" t="s">
        <v>241</v>
      </c>
      <c r="AI15" s="59">
        <v>50</v>
      </c>
      <c r="AJ15" s="59">
        <v>1000</v>
      </c>
      <c r="AK15" s="53" t="s">
        <v>227</v>
      </c>
      <c r="AL15" s="53" t="s">
        <v>263</v>
      </c>
      <c r="AM15" s="53" t="s">
        <v>228</v>
      </c>
      <c r="AN15" s="91" t="s">
        <v>276</v>
      </c>
      <c r="AO15" s="53" t="s">
        <v>229</v>
      </c>
      <c r="AP15" s="54">
        <v>118</v>
      </c>
      <c r="AQ15" s="54">
        <v>684</v>
      </c>
      <c r="AR15" s="54">
        <v>2312</v>
      </c>
      <c r="AS15" s="54">
        <v>80</v>
      </c>
      <c r="AT15" s="54">
        <v>29</v>
      </c>
      <c r="AU15" s="37">
        <f t="shared" si="0"/>
        <v>0.67796610169491522</v>
      </c>
      <c r="AV15" s="56">
        <f t="shared" si="1"/>
        <v>0.11695906432748537</v>
      </c>
      <c r="AW15" s="56">
        <f t="shared" si="2"/>
        <v>0.24576271186440679</v>
      </c>
      <c r="AX15" s="57">
        <f t="shared" si="3"/>
        <v>1.2543252595155709E-2</v>
      </c>
      <c r="AY15" s="53">
        <v>266840</v>
      </c>
      <c r="AZ15" s="53">
        <v>269920</v>
      </c>
      <c r="BA15" s="53">
        <v>469923</v>
      </c>
      <c r="BB15" s="53">
        <v>473003</v>
      </c>
      <c r="BC15" s="53" t="s">
        <v>199</v>
      </c>
      <c r="BD15" s="87" t="s">
        <v>131</v>
      </c>
    </row>
    <row r="16" spans="1:56" ht="18" customHeight="1" x14ac:dyDescent="0.2">
      <c r="A16" s="16" t="s">
        <v>95</v>
      </c>
      <c r="B16" s="44">
        <v>3.65</v>
      </c>
      <c r="C16" s="44">
        <v>3.7</v>
      </c>
      <c r="D16" s="44">
        <v>3.17</v>
      </c>
      <c r="E16" s="44">
        <v>4</v>
      </c>
      <c r="F16" s="44">
        <v>3.24</v>
      </c>
      <c r="G16" s="44">
        <v>4</v>
      </c>
      <c r="H16" s="45">
        <v>21.8</v>
      </c>
      <c r="I16" s="45">
        <v>20.7</v>
      </c>
      <c r="J16" s="45">
        <v>21.9</v>
      </c>
      <c r="K16" s="46" t="s">
        <v>26</v>
      </c>
      <c r="L16" s="46" t="s">
        <v>26</v>
      </c>
      <c r="M16" s="46" t="s">
        <v>26</v>
      </c>
      <c r="N16" s="46" t="s">
        <v>26</v>
      </c>
      <c r="O16" s="46" t="s">
        <v>26</v>
      </c>
      <c r="P16" s="46" t="s">
        <v>26</v>
      </c>
      <c r="Q16" s="46" t="s">
        <v>25</v>
      </c>
      <c r="R16" s="46" t="s">
        <v>25</v>
      </c>
      <c r="S16" s="46" t="s">
        <v>25</v>
      </c>
      <c r="T16" s="46" t="s">
        <v>25</v>
      </c>
      <c r="U16" s="46" t="s">
        <v>25</v>
      </c>
      <c r="V16" s="46" t="s">
        <v>26</v>
      </c>
      <c r="W16" s="46" t="s">
        <v>25</v>
      </c>
      <c r="X16" s="46" t="s">
        <v>25</v>
      </c>
      <c r="Y16" s="46" t="s">
        <v>25</v>
      </c>
      <c r="Z16" s="118" t="s">
        <v>74</v>
      </c>
      <c r="AA16" s="118" t="s">
        <v>74</v>
      </c>
      <c r="AB16" s="66"/>
      <c r="AC16" s="50" t="s">
        <v>76</v>
      </c>
      <c r="AD16" s="49">
        <v>0</v>
      </c>
      <c r="AE16" s="8" t="s">
        <v>37</v>
      </c>
      <c r="AF16" s="52">
        <v>43770</v>
      </c>
      <c r="AG16" s="54" t="s">
        <v>199</v>
      </c>
      <c r="AH16" s="54" t="s">
        <v>241</v>
      </c>
      <c r="AI16" s="59">
        <v>37</v>
      </c>
      <c r="AJ16" s="59">
        <v>200</v>
      </c>
      <c r="AK16" s="53" t="s">
        <v>227</v>
      </c>
      <c r="AL16" s="53" t="s">
        <v>264</v>
      </c>
      <c r="AM16" s="53" t="s">
        <v>228</v>
      </c>
      <c r="AN16" s="91" t="s">
        <v>305</v>
      </c>
      <c r="AO16" s="53" t="s">
        <v>232</v>
      </c>
      <c r="AP16" s="54">
        <v>93</v>
      </c>
      <c r="AQ16" s="54">
        <v>664</v>
      </c>
      <c r="AR16" s="54">
        <v>925</v>
      </c>
      <c r="AS16" s="54">
        <v>86</v>
      </c>
      <c r="AT16" s="54">
        <v>7</v>
      </c>
      <c r="AU16" s="37">
        <f t="shared" si="0"/>
        <v>0.92473118279569888</v>
      </c>
      <c r="AV16" s="56">
        <f t="shared" si="1"/>
        <v>0.12951807228915663</v>
      </c>
      <c r="AW16" s="56">
        <f t="shared" si="2"/>
        <v>7.5268817204301078E-2</v>
      </c>
      <c r="AX16" s="57">
        <f t="shared" si="3"/>
        <v>7.5675675675675675E-3</v>
      </c>
      <c r="AY16" s="53">
        <v>150264</v>
      </c>
      <c r="AZ16" s="53">
        <v>176744</v>
      </c>
      <c r="BA16" s="53">
        <v>291836</v>
      </c>
      <c r="BB16" s="53">
        <v>397756</v>
      </c>
      <c r="BC16" s="55">
        <v>318316</v>
      </c>
      <c r="BD16" s="87" t="s">
        <v>134</v>
      </c>
    </row>
    <row r="17" spans="1:56" ht="18" customHeight="1" x14ac:dyDescent="0.2">
      <c r="A17" s="16" t="s">
        <v>331</v>
      </c>
      <c r="B17" s="44">
        <v>3.55</v>
      </c>
      <c r="C17" s="44">
        <v>3.62</v>
      </c>
      <c r="D17" s="44">
        <v>2.99</v>
      </c>
      <c r="E17" s="44">
        <v>3.97</v>
      </c>
      <c r="F17" s="44">
        <v>3.09</v>
      </c>
      <c r="G17" s="44">
        <v>3.98</v>
      </c>
      <c r="H17" s="45">
        <v>20.100000000000001</v>
      </c>
      <c r="I17" s="45">
        <v>20.6</v>
      </c>
      <c r="J17" s="45">
        <v>19.899999999999999</v>
      </c>
      <c r="K17" s="46" t="s">
        <v>26</v>
      </c>
      <c r="L17" s="46" t="s">
        <v>26</v>
      </c>
      <c r="M17" s="46" t="s">
        <v>26</v>
      </c>
      <c r="N17" s="46" t="s">
        <v>26</v>
      </c>
      <c r="O17" s="46" t="s">
        <v>26</v>
      </c>
      <c r="P17" s="46" t="s">
        <v>26</v>
      </c>
      <c r="Q17" s="46" t="s">
        <v>25</v>
      </c>
      <c r="R17" s="46" t="s">
        <v>25</v>
      </c>
      <c r="S17" s="46" t="s">
        <v>25</v>
      </c>
      <c r="T17" s="46" t="s">
        <v>25</v>
      </c>
      <c r="U17" s="46" t="s">
        <v>25</v>
      </c>
      <c r="V17" s="46" t="s">
        <v>25</v>
      </c>
      <c r="W17" s="46" t="s">
        <v>25</v>
      </c>
      <c r="X17" s="46" t="s">
        <v>25</v>
      </c>
      <c r="Y17" s="46" t="s">
        <v>25</v>
      </c>
      <c r="Z17" s="118" t="s">
        <v>74</v>
      </c>
      <c r="AA17" s="118" t="s">
        <v>74</v>
      </c>
      <c r="AB17" s="66"/>
      <c r="AC17" s="50" t="s">
        <v>74</v>
      </c>
      <c r="AD17" s="49">
        <v>200</v>
      </c>
      <c r="AE17" s="8" t="s">
        <v>38</v>
      </c>
      <c r="AF17" s="52">
        <v>43738</v>
      </c>
      <c r="AG17" s="58" t="s">
        <v>198</v>
      </c>
      <c r="AH17" s="54" t="s">
        <v>236</v>
      </c>
      <c r="AI17" s="59">
        <v>30</v>
      </c>
      <c r="AJ17" s="59">
        <v>1000</v>
      </c>
      <c r="AK17" s="53" t="s">
        <v>224</v>
      </c>
      <c r="AL17" s="53" t="s">
        <v>264</v>
      </c>
      <c r="AM17" s="53" t="s">
        <v>226</v>
      </c>
      <c r="AN17" s="91" t="s">
        <v>277</v>
      </c>
      <c r="AO17" s="53" t="s">
        <v>229</v>
      </c>
      <c r="AP17" s="54">
        <v>93</v>
      </c>
      <c r="AQ17" s="54">
        <v>266</v>
      </c>
      <c r="AR17" s="54">
        <v>426</v>
      </c>
      <c r="AS17" s="54">
        <v>84</v>
      </c>
      <c r="AT17" s="54">
        <v>8</v>
      </c>
      <c r="AU17" s="37">
        <f t="shared" si="0"/>
        <v>0.90322580645161288</v>
      </c>
      <c r="AV17" s="56">
        <f t="shared" si="1"/>
        <v>0.31578947368421051</v>
      </c>
      <c r="AW17" s="56">
        <f t="shared" si="2"/>
        <v>8.6021505376344093E-2</v>
      </c>
      <c r="AX17" s="57">
        <f t="shared" si="3"/>
        <v>1.8779342723004695E-2</v>
      </c>
      <c r="AY17" s="53">
        <v>92226</v>
      </c>
      <c r="AZ17" s="53">
        <v>226794</v>
      </c>
      <c r="BA17" s="53">
        <v>253727</v>
      </c>
      <c r="BB17" s="53">
        <v>395291</v>
      </c>
      <c r="BC17" s="53" t="s">
        <v>199</v>
      </c>
      <c r="BD17" s="87" t="s">
        <v>87</v>
      </c>
    </row>
    <row r="18" spans="1:56" ht="18" customHeight="1" x14ac:dyDescent="0.2">
      <c r="A18" s="16" t="s">
        <v>101</v>
      </c>
      <c r="B18" s="44">
        <v>3.55</v>
      </c>
      <c r="C18" s="44">
        <v>3.65</v>
      </c>
      <c r="D18" s="44">
        <v>2.76</v>
      </c>
      <c r="E18" s="44">
        <v>4</v>
      </c>
      <c r="F18" s="44">
        <v>3.13</v>
      </c>
      <c r="G18" s="44">
        <v>3.99</v>
      </c>
      <c r="H18" s="45">
        <v>20.6</v>
      </c>
      <c r="I18" s="45">
        <v>20.2</v>
      </c>
      <c r="J18" s="45">
        <v>20.2</v>
      </c>
      <c r="K18" s="46" t="s">
        <v>26</v>
      </c>
      <c r="L18" s="46" t="s">
        <v>26</v>
      </c>
      <c r="M18" s="46" t="s">
        <v>26</v>
      </c>
      <c r="N18" s="46" t="s">
        <v>26</v>
      </c>
      <c r="O18" s="46" t="s">
        <v>26</v>
      </c>
      <c r="P18" s="46" t="s">
        <v>26</v>
      </c>
      <c r="Q18" s="46" t="s">
        <v>26</v>
      </c>
      <c r="R18" s="46" t="s">
        <v>25</v>
      </c>
      <c r="S18" s="46" t="s">
        <v>25</v>
      </c>
      <c r="T18" s="46" t="s">
        <v>25</v>
      </c>
      <c r="U18" s="46" t="s">
        <v>25</v>
      </c>
      <c r="V18" s="46" t="s">
        <v>25</v>
      </c>
      <c r="W18" s="46" t="s">
        <v>25</v>
      </c>
      <c r="X18" s="46" t="s">
        <v>25</v>
      </c>
      <c r="Y18" s="46" t="s">
        <v>25</v>
      </c>
      <c r="Z18" s="119" t="s">
        <v>74</v>
      </c>
      <c r="AA18" s="119" t="s">
        <v>74</v>
      </c>
      <c r="AB18" s="66"/>
      <c r="AC18" s="50" t="s">
        <v>75</v>
      </c>
      <c r="AD18" s="49">
        <v>0</v>
      </c>
      <c r="AE18" s="8" t="s">
        <v>42</v>
      </c>
      <c r="AF18" s="52">
        <v>43739</v>
      </c>
      <c r="AG18" s="54" t="s">
        <v>199</v>
      </c>
      <c r="AH18" s="54" t="s">
        <v>241</v>
      </c>
      <c r="AI18" s="59">
        <v>60</v>
      </c>
      <c r="AJ18" s="59">
        <v>500</v>
      </c>
      <c r="AK18" s="53" t="s">
        <v>224</v>
      </c>
      <c r="AL18" s="53" t="s">
        <v>264</v>
      </c>
      <c r="AM18" s="53" t="s">
        <v>228</v>
      </c>
      <c r="AN18" s="91" t="s">
        <v>306</v>
      </c>
      <c r="AO18" s="53" t="s">
        <v>222</v>
      </c>
      <c r="AP18" s="54">
        <v>80</v>
      </c>
      <c r="AQ18" s="54">
        <v>93</v>
      </c>
      <c r="AR18" s="54">
        <v>660</v>
      </c>
      <c r="AS18" s="54">
        <v>54</v>
      </c>
      <c r="AT18" s="54">
        <v>24</v>
      </c>
      <c r="AU18" s="37">
        <f t="shared" si="0"/>
        <v>0.67500000000000004</v>
      </c>
      <c r="AV18" s="56">
        <f t="shared" si="1"/>
        <v>0.58064516129032262</v>
      </c>
      <c r="AW18" s="56">
        <f t="shared" si="2"/>
        <v>0.3</v>
      </c>
      <c r="AX18" s="57">
        <f t="shared" si="3"/>
        <v>3.6363636363636362E-2</v>
      </c>
      <c r="AY18" s="53">
        <v>185632</v>
      </c>
      <c r="AZ18" s="53">
        <v>290376</v>
      </c>
      <c r="BA18" s="53">
        <v>291807</v>
      </c>
      <c r="BB18" s="53">
        <v>396549</v>
      </c>
      <c r="BC18" s="53" t="s">
        <v>199</v>
      </c>
      <c r="BD18" s="87" t="s">
        <v>118</v>
      </c>
    </row>
    <row r="19" spans="1:56" ht="18" customHeight="1" x14ac:dyDescent="0.2">
      <c r="A19" s="16" t="s">
        <v>97</v>
      </c>
      <c r="B19" s="44">
        <v>3.31</v>
      </c>
      <c r="C19" s="44">
        <v>3.43</v>
      </c>
      <c r="D19" s="44">
        <v>2.96</v>
      </c>
      <c r="E19" s="44">
        <v>3.66</v>
      </c>
      <c r="F19" s="44">
        <v>3.06</v>
      </c>
      <c r="G19" s="44">
        <v>3.75</v>
      </c>
      <c r="H19" s="45">
        <v>19.399999999999999</v>
      </c>
      <c r="I19" s="45">
        <v>19.8</v>
      </c>
      <c r="J19" s="45">
        <v>19.100000000000001</v>
      </c>
      <c r="K19" s="46" t="s">
        <v>26</v>
      </c>
      <c r="L19" s="46" t="s">
        <v>26</v>
      </c>
      <c r="M19" s="46" t="s">
        <v>26</v>
      </c>
      <c r="N19" s="46" t="s">
        <v>26</v>
      </c>
      <c r="O19" s="46" t="s">
        <v>26</v>
      </c>
      <c r="P19" s="46" t="s">
        <v>26</v>
      </c>
      <c r="Q19" s="46" t="s">
        <v>25</v>
      </c>
      <c r="R19" s="46" t="s">
        <v>26</v>
      </c>
      <c r="S19" s="46" t="s">
        <v>25</v>
      </c>
      <c r="T19" s="46" t="s">
        <v>25</v>
      </c>
      <c r="U19" s="46" t="s">
        <v>25</v>
      </c>
      <c r="V19" s="46" t="s">
        <v>26</v>
      </c>
      <c r="W19" s="46" t="s">
        <v>25</v>
      </c>
      <c r="X19" s="46" t="s">
        <v>26</v>
      </c>
      <c r="Y19" s="46" t="s">
        <v>25</v>
      </c>
      <c r="Z19" s="118" t="s">
        <v>326</v>
      </c>
      <c r="AA19" s="118" t="s">
        <v>326</v>
      </c>
      <c r="AB19" s="66"/>
      <c r="AC19" s="50" t="s">
        <v>74</v>
      </c>
      <c r="AD19" s="49">
        <v>0</v>
      </c>
      <c r="AE19" s="8" t="s">
        <v>39</v>
      </c>
      <c r="AF19" s="52">
        <v>43831</v>
      </c>
      <c r="AG19" s="54" t="s">
        <v>199</v>
      </c>
      <c r="AH19" s="54" t="s">
        <v>241</v>
      </c>
      <c r="AI19" s="59">
        <v>50</v>
      </c>
      <c r="AJ19" s="59">
        <v>200</v>
      </c>
      <c r="AK19" s="53" t="s">
        <v>227</v>
      </c>
      <c r="AL19" s="53" t="s">
        <v>263</v>
      </c>
      <c r="AM19" s="53" t="s">
        <v>228</v>
      </c>
      <c r="AN19" s="91" t="s">
        <v>269</v>
      </c>
      <c r="AO19" s="53" t="s">
        <v>229</v>
      </c>
      <c r="AP19" s="54">
        <v>130</v>
      </c>
      <c r="AQ19" s="54">
        <v>308</v>
      </c>
      <c r="AR19" s="54">
        <v>1807</v>
      </c>
      <c r="AS19" s="54">
        <v>36</v>
      </c>
      <c r="AT19" s="54">
        <v>90</v>
      </c>
      <c r="AU19" s="37">
        <f t="shared" si="0"/>
        <v>0.27692307692307694</v>
      </c>
      <c r="AV19" s="56">
        <f t="shared" si="1"/>
        <v>0.11688311688311688</v>
      </c>
      <c r="AW19" s="56">
        <f t="shared" si="2"/>
        <v>0.69230769230769229</v>
      </c>
      <c r="AX19" s="57">
        <f t="shared" si="3"/>
        <v>4.9806308799114553E-2</v>
      </c>
      <c r="AY19" s="53">
        <v>319432</v>
      </c>
      <c r="AZ19" s="53">
        <v>319432</v>
      </c>
      <c r="BA19" s="53">
        <v>494716</v>
      </c>
      <c r="BB19" s="53">
        <v>494716</v>
      </c>
      <c r="BC19" s="53" t="s">
        <v>199</v>
      </c>
      <c r="BD19" s="87" t="s">
        <v>109</v>
      </c>
    </row>
    <row r="20" spans="1:56" ht="18" customHeight="1" x14ac:dyDescent="0.2">
      <c r="A20" s="16" t="s">
        <v>98</v>
      </c>
      <c r="B20" s="44">
        <v>3.47</v>
      </c>
      <c r="C20" s="44">
        <v>3.59</v>
      </c>
      <c r="D20" s="44">
        <v>3.1</v>
      </c>
      <c r="E20" s="44">
        <v>3.94</v>
      </c>
      <c r="F20" s="44">
        <v>3.2</v>
      </c>
      <c r="G20" s="44">
        <v>3.96</v>
      </c>
      <c r="H20" s="45">
        <v>19.399999999999999</v>
      </c>
      <c r="I20" s="45">
        <v>19.3</v>
      </c>
      <c r="J20" s="45">
        <v>18.899999999999999</v>
      </c>
      <c r="K20" s="46" t="s">
        <v>26</v>
      </c>
      <c r="L20" s="46" t="s">
        <v>26</v>
      </c>
      <c r="M20" s="46" t="s">
        <v>26</v>
      </c>
      <c r="N20" s="46" t="s">
        <v>26</v>
      </c>
      <c r="O20" s="46" t="s">
        <v>26</v>
      </c>
      <c r="P20" s="46" t="s">
        <v>26</v>
      </c>
      <c r="Q20" s="46" t="s">
        <v>25</v>
      </c>
      <c r="R20" s="46" t="s">
        <v>25</v>
      </c>
      <c r="S20" s="46" t="s">
        <v>25</v>
      </c>
      <c r="T20" s="46" t="s">
        <v>25</v>
      </c>
      <c r="U20" s="46" t="s">
        <v>25</v>
      </c>
      <c r="V20" s="46" t="s">
        <v>25</v>
      </c>
      <c r="W20" s="46" t="s">
        <v>25</v>
      </c>
      <c r="X20" s="46" t="s">
        <v>25</v>
      </c>
      <c r="Y20" s="46" t="s">
        <v>25</v>
      </c>
      <c r="Z20" s="116" t="s">
        <v>72</v>
      </c>
      <c r="AA20" s="118" t="s">
        <v>74</v>
      </c>
      <c r="AB20" s="66"/>
      <c r="AC20" s="50" t="s">
        <v>75</v>
      </c>
      <c r="AD20" s="49">
        <v>30</v>
      </c>
      <c r="AF20" s="52">
        <v>43784</v>
      </c>
      <c r="AG20" s="54" t="s">
        <v>199</v>
      </c>
      <c r="AH20" s="54" t="s">
        <v>236</v>
      </c>
      <c r="AI20" s="59">
        <v>20</v>
      </c>
      <c r="AJ20" s="59">
        <v>300</v>
      </c>
      <c r="AK20" s="53" t="s">
        <v>227</v>
      </c>
      <c r="AL20" s="53" t="s">
        <v>264</v>
      </c>
      <c r="AM20" s="53" t="s">
        <v>228</v>
      </c>
      <c r="AN20" s="91" t="s">
        <v>278</v>
      </c>
      <c r="AO20" s="53" t="s">
        <v>240</v>
      </c>
      <c r="AP20" s="54">
        <v>50</v>
      </c>
      <c r="AQ20" s="54">
        <v>318</v>
      </c>
      <c r="AR20" s="54">
        <v>304</v>
      </c>
      <c r="AS20" s="54">
        <v>45</v>
      </c>
      <c r="AT20" s="54">
        <v>5</v>
      </c>
      <c r="AU20" s="37">
        <f t="shared" si="0"/>
        <v>0.9</v>
      </c>
      <c r="AV20" s="56">
        <f t="shared" si="1"/>
        <v>0.14150943396226415</v>
      </c>
      <c r="AW20" s="56">
        <f t="shared" si="2"/>
        <v>0.1</v>
      </c>
      <c r="AX20" s="57">
        <f t="shared" si="3"/>
        <v>1.6447368421052631E-2</v>
      </c>
      <c r="AY20" s="53">
        <v>139990</v>
      </c>
      <c r="AZ20" s="53">
        <v>321980</v>
      </c>
      <c r="BA20" s="53">
        <v>244586</v>
      </c>
      <c r="BB20" s="53">
        <v>426576</v>
      </c>
      <c r="BC20" s="53" t="s">
        <v>199</v>
      </c>
      <c r="BD20" s="87" t="s">
        <v>120</v>
      </c>
    </row>
    <row r="21" spans="1:56" ht="18" customHeight="1" x14ac:dyDescent="0.2">
      <c r="A21" s="16" t="s">
        <v>99</v>
      </c>
      <c r="B21" s="44">
        <v>3.49</v>
      </c>
      <c r="C21" s="44">
        <v>3.58</v>
      </c>
      <c r="D21" s="44">
        <v>2.62</v>
      </c>
      <c r="E21" s="44">
        <v>3.94</v>
      </c>
      <c r="F21" s="44">
        <v>2.94</v>
      </c>
      <c r="G21" s="44">
        <v>3.96</v>
      </c>
      <c r="H21" s="45">
        <v>20.6</v>
      </c>
      <c r="I21" s="45">
        <v>20.100000000000001</v>
      </c>
      <c r="J21" s="45">
        <v>20.5</v>
      </c>
      <c r="K21" s="46" t="s">
        <v>26</v>
      </c>
      <c r="L21" s="46" t="s">
        <v>26</v>
      </c>
      <c r="M21" s="46" t="s">
        <v>26</v>
      </c>
      <c r="N21" s="46" t="s">
        <v>26</v>
      </c>
      <c r="O21" s="46" t="s">
        <v>26</v>
      </c>
      <c r="P21" s="46" t="s">
        <v>26</v>
      </c>
      <c r="Q21" s="46" t="s">
        <v>25</v>
      </c>
      <c r="R21" s="46" t="s">
        <v>25</v>
      </c>
      <c r="S21" s="46" t="s">
        <v>25</v>
      </c>
      <c r="T21" s="46" t="s">
        <v>25</v>
      </c>
      <c r="U21" s="46" t="s">
        <v>25</v>
      </c>
      <c r="V21" s="46" t="s">
        <v>25</v>
      </c>
      <c r="W21" s="46" t="s">
        <v>25</v>
      </c>
      <c r="X21" s="46" t="s">
        <v>25</v>
      </c>
      <c r="Y21" s="46" t="s">
        <v>25</v>
      </c>
      <c r="Z21" s="116" t="s">
        <v>72</v>
      </c>
      <c r="AA21" s="116" t="s">
        <v>72</v>
      </c>
      <c r="AB21" s="66" t="s">
        <v>156</v>
      </c>
      <c r="AC21" s="50" t="s">
        <v>74</v>
      </c>
      <c r="AD21" s="49">
        <v>100</v>
      </c>
      <c r="AE21" s="8" t="s">
        <v>40</v>
      </c>
      <c r="AF21" s="52">
        <v>43784</v>
      </c>
      <c r="AG21" s="54" t="s">
        <v>199</v>
      </c>
      <c r="AH21" s="54" t="s">
        <v>236</v>
      </c>
      <c r="AI21" s="59">
        <v>85</v>
      </c>
      <c r="AJ21" s="59">
        <v>1500</v>
      </c>
      <c r="AK21" s="53" t="s">
        <v>224</v>
      </c>
      <c r="AL21" s="53" t="s">
        <v>264</v>
      </c>
      <c r="AM21" s="53" t="s">
        <v>228</v>
      </c>
      <c r="AN21" s="91" t="s">
        <v>279</v>
      </c>
      <c r="AO21" s="53" t="s">
        <v>240</v>
      </c>
      <c r="AP21" s="54">
        <v>70</v>
      </c>
      <c r="AQ21" s="54">
        <v>386</v>
      </c>
      <c r="AR21" s="54">
        <v>987</v>
      </c>
      <c r="AS21" s="54">
        <v>68</v>
      </c>
      <c r="AT21" s="54">
        <v>2</v>
      </c>
      <c r="AU21" s="37">
        <f t="shared" si="0"/>
        <v>0.97142857142857142</v>
      </c>
      <c r="AV21" s="56">
        <f t="shared" si="1"/>
        <v>0.17616580310880828</v>
      </c>
      <c r="AW21" s="56">
        <f t="shared" si="2"/>
        <v>2.8571428571428571E-2</v>
      </c>
      <c r="AX21" s="57">
        <f t="shared" si="3"/>
        <v>2.0263424518743669E-3</v>
      </c>
      <c r="AY21" s="53">
        <v>186549</v>
      </c>
      <c r="AZ21" s="53">
        <v>335698</v>
      </c>
      <c r="BA21" s="53">
        <v>352393</v>
      </c>
      <c r="BB21" s="53">
        <v>501542</v>
      </c>
      <c r="BC21" s="53" t="s">
        <v>199</v>
      </c>
      <c r="BD21" s="87" t="s">
        <v>88</v>
      </c>
    </row>
    <row r="22" spans="1:56" ht="18" customHeight="1" x14ac:dyDescent="0.2">
      <c r="A22" s="16" t="s">
        <v>100</v>
      </c>
      <c r="B22" s="44">
        <v>3.45</v>
      </c>
      <c r="C22" s="44">
        <v>3.54</v>
      </c>
      <c r="D22" s="44">
        <v>2.91</v>
      </c>
      <c r="E22" s="44">
        <v>3.96</v>
      </c>
      <c r="F22" s="44">
        <v>3.12</v>
      </c>
      <c r="G22" s="44">
        <v>3.97</v>
      </c>
      <c r="H22" s="45">
        <v>19.899999999999999</v>
      </c>
      <c r="I22" s="45">
        <v>19.7</v>
      </c>
      <c r="J22" s="45">
        <v>19.7</v>
      </c>
      <c r="K22" s="46" t="s">
        <v>25</v>
      </c>
      <c r="L22" s="46" t="s">
        <v>26</v>
      </c>
      <c r="M22" s="46" t="s">
        <v>26</v>
      </c>
      <c r="N22" s="46" t="s">
        <v>26</v>
      </c>
      <c r="O22" s="46" t="s">
        <v>26</v>
      </c>
      <c r="P22" s="46" t="s">
        <v>26</v>
      </c>
      <c r="Q22" s="46" t="s">
        <v>25</v>
      </c>
      <c r="R22" s="46" t="s">
        <v>25</v>
      </c>
      <c r="S22" s="46" t="s">
        <v>25</v>
      </c>
      <c r="T22" s="46" t="s">
        <v>25</v>
      </c>
      <c r="U22" s="46" t="s">
        <v>25</v>
      </c>
      <c r="V22" s="46" t="s">
        <v>25</v>
      </c>
      <c r="W22" s="46" t="s">
        <v>25</v>
      </c>
      <c r="X22" s="46" t="s">
        <v>25</v>
      </c>
      <c r="Y22" s="46" t="s">
        <v>25</v>
      </c>
      <c r="Z22" s="116" t="s">
        <v>72</v>
      </c>
      <c r="AA22" s="117" t="s">
        <v>324</v>
      </c>
      <c r="AB22" s="66" t="s">
        <v>157</v>
      </c>
      <c r="AC22" s="50" t="s">
        <v>72</v>
      </c>
      <c r="AD22" s="49">
        <v>100</v>
      </c>
      <c r="AE22" s="8" t="s">
        <v>41</v>
      </c>
      <c r="AF22" s="52">
        <v>43753</v>
      </c>
      <c r="AG22" s="58" t="s">
        <v>198</v>
      </c>
      <c r="AH22" s="54" t="s">
        <v>236</v>
      </c>
      <c r="AI22" s="59">
        <v>75</v>
      </c>
      <c r="AJ22" s="59">
        <v>1000</v>
      </c>
      <c r="AK22" s="53" t="s">
        <v>224</v>
      </c>
      <c r="AL22" s="53" t="s">
        <v>264</v>
      </c>
      <c r="AM22" s="53" t="s">
        <v>226</v>
      </c>
      <c r="AN22" s="91" t="s">
        <v>280</v>
      </c>
      <c r="AO22" s="53" t="s">
        <v>222</v>
      </c>
      <c r="AP22" s="54">
        <v>105</v>
      </c>
      <c r="AQ22" s="54">
        <v>143</v>
      </c>
      <c r="AR22" s="54">
        <v>925</v>
      </c>
      <c r="AS22" s="54">
        <v>61</v>
      </c>
      <c r="AT22" s="54">
        <v>42</v>
      </c>
      <c r="AU22" s="37">
        <f t="shared" si="0"/>
        <v>0.580952380952381</v>
      </c>
      <c r="AV22" s="56">
        <f t="shared" si="1"/>
        <v>0.42657342657342656</v>
      </c>
      <c r="AW22" s="56">
        <f t="shared" si="2"/>
        <v>0.4</v>
      </c>
      <c r="AX22" s="57">
        <f t="shared" si="3"/>
        <v>4.5405405405405407E-2</v>
      </c>
      <c r="AY22" s="53">
        <v>146216</v>
      </c>
      <c r="AZ22" s="53">
        <v>327236</v>
      </c>
      <c r="BA22" s="53">
        <v>274503</v>
      </c>
      <c r="BB22" s="53">
        <v>455523</v>
      </c>
      <c r="BC22" s="53" t="s">
        <v>199</v>
      </c>
      <c r="BD22" s="87" t="s">
        <v>100</v>
      </c>
    </row>
    <row r="23" spans="1:56" ht="18" customHeight="1" x14ac:dyDescent="0.2">
      <c r="A23" s="16" t="s">
        <v>102</v>
      </c>
      <c r="B23" s="44">
        <v>3.45</v>
      </c>
      <c r="C23" s="44">
        <v>3.57</v>
      </c>
      <c r="D23" s="44">
        <v>2.84</v>
      </c>
      <c r="E23" s="44">
        <v>3.92</v>
      </c>
      <c r="F23" s="44">
        <v>3.05</v>
      </c>
      <c r="G23" s="44">
        <v>3.93</v>
      </c>
      <c r="H23" s="45">
        <v>19.899999999999999</v>
      </c>
      <c r="I23" s="45">
        <v>19.5</v>
      </c>
      <c r="J23" s="45">
        <v>19.7</v>
      </c>
      <c r="K23" s="46" t="s">
        <v>26</v>
      </c>
      <c r="L23" s="46" t="s">
        <v>26</v>
      </c>
      <c r="M23" s="46" t="s">
        <v>26</v>
      </c>
      <c r="N23" s="46" t="s">
        <v>26</v>
      </c>
      <c r="O23" s="46" t="s">
        <v>26</v>
      </c>
      <c r="P23" s="46" t="s">
        <v>26</v>
      </c>
      <c r="Q23" s="46" t="s">
        <v>25</v>
      </c>
      <c r="R23" s="46" t="s">
        <v>25</v>
      </c>
      <c r="S23" s="46" t="s">
        <v>25</v>
      </c>
      <c r="T23" s="46" t="s">
        <v>25</v>
      </c>
      <c r="U23" s="46" t="s">
        <v>25</v>
      </c>
      <c r="V23" s="46" t="s">
        <v>26</v>
      </c>
      <c r="W23" s="46" t="s">
        <v>25</v>
      </c>
      <c r="X23" s="46" t="s">
        <v>25</v>
      </c>
      <c r="Y23" s="46" t="s">
        <v>25</v>
      </c>
      <c r="Z23" s="100" t="s">
        <v>323</v>
      </c>
      <c r="AA23" s="100" t="s">
        <v>323</v>
      </c>
      <c r="AB23" s="66" t="s">
        <v>158</v>
      </c>
      <c r="AC23" s="50" t="s">
        <v>75</v>
      </c>
      <c r="AD23" s="49">
        <v>20</v>
      </c>
      <c r="AE23" s="8" t="s">
        <v>43</v>
      </c>
      <c r="AF23" s="52">
        <v>43800</v>
      </c>
      <c r="AG23" s="54" t="s">
        <v>199</v>
      </c>
      <c r="AH23" s="54" t="s">
        <v>241</v>
      </c>
      <c r="AI23" s="59">
        <v>75</v>
      </c>
      <c r="AJ23" s="59">
        <v>1000</v>
      </c>
      <c r="AK23" s="53" t="s">
        <v>224</v>
      </c>
      <c r="AL23" s="53" t="s">
        <v>264</v>
      </c>
      <c r="AM23" s="53" t="s">
        <v>228</v>
      </c>
      <c r="AN23" s="91" t="s">
        <v>281</v>
      </c>
      <c r="AO23" s="53" t="s">
        <v>242</v>
      </c>
      <c r="AP23" s="54">
        <v>65</v>
      </c>
      <c r="AQ23" s="54">
        <v>121</v>
      </c>
      <c r="AR23" s="54">
        <v>1651</v>
      </c>
      <c r="AS23" s="54">
        <v>34</v>
      </c>
      <c r="AT23" s="54">
        <v>30</v>
      </c>
      <c r="AU23" s="37">
        <f t="shared" si="0"/>
        <v>0.52307692307692311</v>
      </c>
      <c r="AV23" s="56">
        <f t="shared" si="1"/>
        <v>0.28099173553719009</v>
      </c>
      <c r="AW23" s="56">
        <f t="shared" si="2"/>
        <v>0.46153846153846156</v>
      </c>
      <c r="AX23" s="57">
        <f t="shared" si="3"/>
        <v>1.8170805572380374E-2</v>
      </c>
      <c r="AY23" s="53">
        <v>130832</v>
      </c>
      <c r="AZ23" s="53">
        <v>283224</v>
      </c>
      <c r="BA23" s="53">
        <v>278962</v>
      </c>
      <c r="BB23" s="53">
        <v>431354</v>
      </c>
      <c r="BC23" s="53" t="s">
        <v>199</v>
      </c>
      <c r="BD23" s="87" t="s">
        <v>114</v>
      </c>
    </row>
    <row r="24" spans="1:56" ht="18" customHeight="1" x14ac:dyDescent="0.2">
      <c r="A24" s="16" t="s">
        <v>103</v>
      </c>
      <c r="B24" s="44">
        <v>3.47</v>
      </c>
      <c r="C24" s="44">
        <v>3.57</v>
      </c>
      <c r="D24" s="44">
        <v>2.94</v>
      </c>
      <c r="E24" s="44">
        <v>3.96</v>
      </c>
      <c r="F24" s="44">
        <v>3.11</v>
      </c>
      <c r="G24" s="44">
        <v>3.96</v>
      </c>
      <c r="H24" s="45">
        <v>20.3</v>
      </c>
      <c r="I24" s="45">
        <v>19.899999999999999</v>
      </c>
      <c r="J24" s="45">
        <v>20.3</v>
      </c>
      <c r="K24" s="46" t="s">
        <v>25</v>
      </c>
      <c r="L24" s="46" t="s">
        <v>26</v>
      </c>
      <c r="M24" s="46" t="s">
        <v>26</v>
      </c>
      <c r="N24" s="46" t="s">
        <v>26</v>
      </c>
      <c r="O24" s="46" t="s">
        <v>26</v>
      </c>
      <c r="P24" s="46" t="s">
        <v>25</v>
      </c>
      <c r="Q24" s="46" t="s">
        <v>25</v>
      </c>
      <c r="R24" s="46" t="s">
        <v>25</v>
      </c>
      <c r="S24" s="46" t="s">
        <v>25</v>
      </c>
      <c r="T24" s="46" t="s">
        <v>25</v>
      </c>
      <c r="U24" s="46" t="s">
        <v>25</v>
      </c>
      <c r="V24" s="46" t="s">
        <v>25</v>
      </c>
      <c r="W24" s="46" t="s">
        <v>25</v>
      </c>
      <c r="X24" s="46" t="s">
        <v>25</v>
      </c>
      <c r="Y24" s="46" t="s">
        <v>25</v>
      </c>
      <c r="Z24" s="100" t="s">
        <v>323</v>
      </c>
      <c r="AA24" s="100" t="s">
        <v>323</v>
      </c>
      <c r="AB24" s="66"/>
      <c r="AC24" s="48" t="s">
        <v>76</v>
      </c>
      <c r="AD24" s="49">
        <v>40</v>
      </c>
      <c r="AE24" s="8" t="s">
        <v>44</v>
      </c>
      <c r="AF24" s="52">
        <v>43831</v>
      </c>
      <c r="AG24" s="54" t="s">
        <v>199</v>
      </c>
      <c r="AH24" s="54" t="s">
        <v>241</v>
      </c>
      <c r="AI24" s="59">
        <v>65</v>
      </c>
      <c r="AJ24" s="59">
        <v>1000</v>
      </c>
      <c r="AK24" s="53" t="s">
        <v>224</v>
      </c>
      <c r="AL24" s="53" t="s">
        <v>264</v>
      </c>
      <c r="AM24" s="53" t="s">
        <v>228</v>
      </c>
      <c r="AN24" s="91" t="s">
        <v>282</v>
      </c>
      <c r="AO24" s="53" t="s">
        <v>232</v>
      </c>
      <c r="AP24" s="54">
        <v>117</v>
      </c>
      <c r="AQ24" s="54">
        <v>139</v>
      </c>
      <c r="AR24" s="54">
        <v>2219</v>
      </c>
      <c r="AS24" s="54">
        <v>37</v>
      </c>
      <c r="AT24" s="54">
        <v>77</v>
      </c>
      <c r="AU24" s="37">
        <f t="shared" si="0"/>
        <v>0.31623931623931623</v>
      </c>
      <c r="AV24" s="56">
        <f t="shared" si="1"/>
        <v>0.26618705035971224</v>
      </c>
      <c r="AW24" s="56">
        <f t="shared" si="2"/>
        <v>0.65811965811965811</v>
      </c>
      <c r="AX24" s="57">
        <f t="shared" si="3"/>
        <v>3.4700315457413249E-2</v>
      </c>
      <c r="AY24" s="53">
        <v>129648</v>
      </c>
      <c r="AZ24" s="53">
        <v>270256</v>
      </c>
      <c r="BA24" s="53">
        <v>259886</v>
      </c>
      <c r="BB24" s="53">
        <v>400494</v>
      </c>
      <c r="BC24" s="53" t="s">
        <v>199</v>
      </c>
      <c r="BD24" s="87" t="s">
        <v>90</v>
      </c>
    </row>
    <row r="25" spans="1:56" ht="18" customHeight="1" x14ac:dyDescent="0.2">
      <c r="A25" s="16" t="s">
        <v>104</v>
      </c>
      <c r="B25" s="44">
        <v>3.48</v>
      </c>
      <c r="C25" s="44">
        <v>3.57</v>
      </c>
      <c r="D25" s="44">
        <v>2.93</v>
      </c>
      <c r="E25" s="44">
        <v>3.95</v>
      </c>
      <c r="F25" s="44">
        <v>3.21</v>
      </c>
      <c r="G25" s="44">
        <v>3.97</v>
      </c>
      <c r="H25" s="45">
        <v>20.100000000000001</v>
      </c>
      <c r="I25" s="45">
        <v>20</v>
      </c>
      <c r="J25" s="45">
        <v>19.5</v>
      </c>
      <c r="K25" s="46" t="s">
        <v>26</v>
      </c>
      <c r="L25" s="46" t="s">
        <v>26</v>
      </c>
      <c r="M25" s="46" t="s">
        <v>26</v>
      </c>
      <c r="N25" s="46" t="s">
        <v>26</v>
      </c>
      <c r="O25" s="46" t="s">
        <v>26</v>
      </c>
      <c r="P25" s="46" t="s">
        <v>26</v>
      </c>
      <c r="Q25" s="46" t="s">
        <v>25</v>
      </c>
      <c r="R25" s="46" t="s">
        <v>25</v>
      </c>
      <c r="S25" s="46" t="s">
        <v>25</v>
      </c>
      <c r="T25" s="46" t="s">
        <v>25</v>
      </c>
      <c r="U25" s="46" t="s">
        <v>25</v>
      </c>
      <c r="V25" s="46" t="s">
        <v>26</v>
      </c>
      <c r="W25" s="46" t="s">
        <v>25</v>
      </c>
      <c r="X25" s="46" t="s">
        <v>25</v>
      </c>
      <c r="Y25" s="46" t="s">
        <v>25</v>
      </c>
      <c r="Z25" s="119" t="s">
        <v>74</v>
      </c>
      <c r="AA25" s="119" t="s">
        <v>74</v>
      </c>
      <c r="AB25" s="66"/>
      <c r="AC25" s="50" t="s">
        <v>74</v>
      </c>
      <c r="AD25" s="49">
        <v>50</v>
      </c>
      <c r="AE25" s="8" t="s">
        <v>45</v>
      </c>
      <c r="AF25" s="52">
        <v>43709</v>
      </c>
      <c r="AG25" s="54" t="s">
        <v>199</v>
      </c>
      <c r="AH25" s="54" t="s">
        <v>241</v>
      </c>
      <c r="AI25" s="59">
        <v>200</v>
      </c>
      <c r="AJ25" s="59">
        <v>500</v>
      </c>
      <c r="AK25" s="53" t="s">
        <v>224</v>
      </c>
      <c r="AL25" s="53" t="s">
        <v>264</v>
      </c>
      <c r="AM25" s="53" t="s">
        <v>226</v>
      </c>
      <c r="AN25" s="91" t="s">
        <v>283</v>
      </c>
      <c r="AO25" s="53" t="s">
        <v>222</v>
      </c>
      <c r="AP25" s="54">
        <v>74</v>
      </c>
      <c r="AQ25" s="54">
        <v>117</v>
      </c>
      <c r="AR25" s="54">
        <v>301</v>
      </c>
      <c r="AS25" s="54">
        <v>67</v>
      </c>
      <c r="AT25" s="54">
        <v>6</v>
      </c>
      <c r="AU25" s="37">
        <f t="shared" si="0"/>
        <v>0.90540540540540537</v>
      </c>
      <c r="AV25" s="56">
        <f t="shared" si="1"/>
        <v>0.57264957264957261</v>
      </c>
      <c r="AW25" s="56">
        <f t="shared" si="2"/>
        <v>8.1081081081081086E-2</v>
      </c>
      <c r="AX25" s="57">
        <f t="shared" si="3"/>
        <v>1.9933554817275746E-2</v>
      </c>
      <c r="AY25" s="53">
        <v>113672</v>
      </c>
      <c r="AZ25" s="53">
        <v>228584</v>
      </c>
      <c r="BA25" s="53">
        <v>275975</v>
      </c>
      <c r="BB25" s="53">
        <v>390887</v>
      </c>
      <c r="BC25" s="53" t="s">
        <v>199</v>
      </c>
      <c r="BD25" s="87" t="s">
        <v>129</v>
      </c>
    </row>
    <row r="26" spans="1:56" ht="18" customHeight="1" x14ac:dyDescent="0.2">
      <c r="A26" s="16" t="s">
        <v>107</v>
      </c>
      <c r="B26" s="44">
        <v>3.38</v>
      </c>
      <c r="C26" s="44">
        <v>3.48</v>
      </c>
      <c r="D26" s="44">
        <v>2.72</v>
      </c>
      <c r="E26" s="44">
        <v>3.89</v>
      </c>
      <c r="F26" s="44">
        <v>2.86</v>
      </c>
      <c r="G26" s="44">
        <v>3.87</v>
      </c>
      <c r="H26" s="45">
        <v>20.399999999999999</v>
      </c>
      <c r="I26" s="45">
        <v>19.899999999999999</v>
      </c>
      <c r="J26" s="45">
        <v>20</v>
      </c>
      <c r="K26" s="46" t="s">
        <v>25</v>
      </c>
      <c r="L26" s="46" t="s">
        <v>26</v>
      </c>
      <c r="M26" s="46" t="s">
        <v>26</v>
      </c>
      <c r="N26" s="46" t="s">
        <v>26</v>
      </c>
      <c r="O26" s="46" t="s">
        <v>26</v>
      </c>
      <c r="P26" s="46" t="s">
        <v>26</v>
      </c>
      <c r="Q26" s="46" t="s">
        <v>26</v>
      </c>
      <c r="R26" s="46" t="s">
        <v>25</v>
      </c>
      <c r="S26" s="46" t="s">
        <v>25</v>
      </c>
      <c r="T26" s="46" t="s">
        <v>25</v>
      </c>
      <c r="U26" s="46" t="s">
        <v>25</v>
      </c>
      <c r="V26" s="46" t="s">
        <v>25</v>
      </c>
      <c r="W26" s="46" t="s">
        <v>25</v>
      </c>
      <c r="X26" s="46" t="s">
        <v>25</v>
      </c>
      <c r="Y26" s="46" t="s">
        <v>25</v>
      </c>
      <c r="Z26" s="116" t="s">
        <v>322</v>
      </c>
      <c r="AA26" s="118" t="s">
        <v>74</v>
      </c>
      <c r="AB26" s="66" t="s">
        <v>160</v>
      </c>
      <c r="AC26" s="50" t="s">
        <v>72</v>
      </c>
      <c r="AD26" s="49">
        <v>0</v>
      </c>
      <c r="AE26" s="8" t="s">
        <v>48</v>
      </c>
      <c r="AF26" s="52">
        <v>43814</v>
      </c>
      <c r="AG26" s="54" t="s">
        <v>199</v>
      </c>
      <c r="AH26" s="54" t="s">
        <v>236</v>
      </c>
      <c r="AI26" s="59">
        <v>75</v>
      </c>
      <c r="AJ26" s="59">
        <v>3000</v>
      </c>
      <c r="AK26" s="53" t="s">
        <v>224</v>
      </c>
      <c r="AL26" s="53" t="s">
        <v>263</v>
      </c>
      <c r="AM26" s="53" t="s">
        <v>226</v>
      </c>
      <c r="AN26" s="91" t="s">
        <v>308</v>
      </c>
      <c r="AO26" s="53" t="s">
        <v>222</v>
      </c>
      <c r="AP26" s="54">
        <v>117</v>
      </c>
      <c r="AQ26" s="54">
        <v>169</v>
      </c>
      <c r="AR26" s="54">
        <v>2222</v>
      </c>
      <c r="AS26" s="54">
        <v>42</v>
      </c>
      <c r="AT26" s="54">
        <v>68</v>
      </c>
      <c r="AU26" s="37">
        <f t="shared" si="0"/>
        <v>0.35897435897435898</v>
      </c>
      <c r="AV26" s="56">
        <f t="shared" si="1"/>
        <v>0.24852071005917159</v>
      </c>
      <c r="AW26" s="56">
        <f t="shared" si="2"/>
        <v>0.58119658119658124</v>
      </c>
      <c r="AX26" s="57">
        <f t="shared" si="3"/>
        <v>3.0603060306030602E-2</v>
      </c>
      <c r="AY26" s="53">
        <v>309000</v>
      </c>
      <c r="AZ26" s="53">
        <v>309000</v>
      </c>
      <c r="BA26" s="53">
        <v>429623</v>
      </c>
      <c r="BB26" s="53">
        <v>429623</v>
      </c>
      <c r="BC26" s="53" t="s">
        <v>199</v>
      </c>
      <c r="BD26" s="87" t="s">
        <v>140</v>
      </c>
    </row>
    <row r="27" spans="1:56" ht="18" customHeight="1" x14ac:dyDescent="0.2">
      <c r="A27" s="16" t="s">
        <v>108</v>
      </c>
      <c r="B27" s="44">
        <v>3.9</v>
      </c>
      <c r="C27" s="44">
        <v>3.91</v>
      </c>
      <c r="D27" s="44">
        <v>3.76</v>
      </c>
      <c r="E27" s="44">
        <v>4</v>
      </c>
      <c r="F27" s="44">
        <v>3.77</v>
      </c>
      <c r="G27" s="44">
        <v>4</v>
      </c>
      <c r="H27" s="45">
        <v>23.8</v>
      </c>
      <c r="I27" s="45">
        <v>21.3</v>
      </c>
      <c r="J27" s="45">
        <v>23.7</v>
      </c>
      <c r="K27" s="46" t="s">
        <v>26</v>
      </c>
      <c r="L27" s="46" t="s">
        <v>26</v>
      </c>
      <c r="M27" s="46" t="s">
        <v>26</v>
      </c>
      <c r="N27" s="46" t="s">
        <v>26</v>
      </c>
      <c r="O27" s="46" t="s">
        <v>26</v>
      </c>
      <c r="P27" s="46" t="s">
        <v>26</v>
      </c>
      <c r="Q27" s="46" t="s">
        <v>26</v>
      </c>
      <c r="R27" s="46" t="s">
        <v>25</v>
      </c>
      <c r="S27" s="46" t="s">
        <v>25</v>
      </c>
      <c r="T27" s="46" t="s">
        <v>25</v>
      </c>
      <c r="U27" s="46" t="s">
        <v>25</v>
      </c>
      <c r="V27" s="46" t="s">
        <v>25</v>
      </c>
      <c r="W27" s="46" t="s">
        <v>25</v>
      </c>
      <c r="X27" s="46" t="s">
        <v>25</v>
      </c>
      <c r="Y27" s="46" t="s">
        <v>25</v>
      </c>
      <c r="Z27" s="118" t="s">
        <v>74</v>
      </c>
      <c r="AA27" s="118" t="s">
        <v>74</v>
      </c>
      <c r="AB27" s="66" t="s">
        <v>161</v>
      </c>
      <c r="AC27" s="50" t="s">
        <v>76</v>
      </c>
      <c r="AD27" s="49">
        <v>0</v>
      </c>
      <c r="AF27" s="52">
        <v>43814</v>
      </c>
      <c r="AG27" s="54" t="s">
        <v>199</v>
      </c>
      <c r="AH27" s="54" t="s">
        <v>236</v>
      </c>
      <c r="AI27" s="59">
        <v>80</v>
      </c>
      <c r="AJ27" s="59">
        <v>0</v>
      </c>
      <c r="AK27" s="53" t="s">
        <v>224</v>
      </c>
      <c r="AL27" s="53" t="s">
        <v>263</v>
      </c>
      <c r="AM27" s="53" t="s">
        <v>228</v>
      </c>
      <c r="AN27" s="91" t="s">
        <v>309</v>
      </c>
      <c r="AO27" s="53" t="s">
        <v>242</v>
      </c>
      <c r="AP27" s="54">
        <v>35</v>
      </c>
      <c r="AQ27" s="54">
        <v>76</v>
      </c>
      <c r="AR27" s="54">
        <v>850</v>
      </c>
      <c r="AS27" s="54">
        <v>6</v>
      </c>
      <c r="AT27" s="54">
        <v>29</v>
      </c>
      <c r="AU27" s="37">
        <f t="shared" si="0"/>
        <v>0.17142857142857143</v>
      </c>
      <c r="AV27" s="56">
        <f t="shared" si="1"/>
        <v>7.8947368421052627E-2</v>
      </c>
      <c r="AW27" s="56">
        <f t="shared" si="2"/>
        <v>0.82857142857142863</v>
      </c>
      <c r="AX27" s="57">
        <f t="shared" si="3"/>
        <v>3.411764705882353E-2</v>
      </c>
      <c r="AY27" s="53">
        <v>246400</v>
      </c>
      <c r="AZ27" s="53">
        <v>246400</v>
      </c>
      <c r="BA27" s="53">
        <v>437285</v>
      </c>
      <c r="BB27" s="53">
        <v>437285</v>
      </c>
      <c r="BC27" s="53" t="s">
        <v>199</v>
      </c>
      <c r="BD27" s="87" t="s">
        <v>108</v>
      </c>
    </row>
    <row r="28" spans="1:56" ht="18" customHeight="1" x14ac:dyDescent="0.2">
      <c r="A28" s="16" t="s">
        <v>109</v>
      </c>
      <c r="B28" s="44">
        <v>3.18</v>
      </c>
      <c r="C28" s="44">
        <v>3.32</v>
      </c>
      <c r="D28" s="44">
        <v>2.4900000000000002</v>
      </c>
      <c r="E28" s="44">
        <v>3.8</v>
      </c>
      <c r="F28" s="44">
        <v>2.79</v>
      </c>
      <c r="G28" s="44">
        <v>3.81</v>
      </c>
      <c r="H28" s="45">
        <v>19.7</v>
      </c>
      <c r="I28" s="45">
        <v>19.5</v>
      </c>
      <c r="J28" s="45">
        <v>19.5</v>
      </c>
      <c r="K28" s="46" t="s">
        <v>26</v>
      </c>
      <c r="L28" s="46" t="s">
        <v>26</v>
      </c>
      <c r="M28" s="46" t="s">
        <v>26</v>
      </c>
      <c r="N28" s="46" t="s">
        <v>26</v>
      </c>
      <c r="O28" s="46" t="s">
        <v>26</v>
      </c>
      <c r="P28" s="46" t="s">
        <v>26</v>
      </c>
      <c r="Q28" s="46" t="s">
        <v>25</v>
      </c>
      <c r="R28" s="46" t="s">
        <v>25</v>
      </c>
      <c r="S28" s="46" t="s">
        <v>25</v>
      </c>
      <c r="T28" s="46" t="s">
        <v>25</v>
      </c>
      <c r="U28" s="46" t="s">
        <v>25</v>
      </c>
      <c r="V28" s="46" t="s">
        <v>25</v>
      </c>
      <c r="W28" s="46" t="s">
        <v>25</v>
      </c>
      <c r="X28" s="46" t="s">
        <v>25</v>
      </c>
      <c r="Y28" s="46" t="s">
        <v>25</v>
      </c>
      <c r="Z28" s="116" t="s">
        <v>72</v>
      </c>
      <c r="AA28" s="116" t="s">
        <v>72</v>
      </c>
      <c r="AB28" s="66"/>
      <c r="AC28" s="50" t="s">
        <v>72</v>
      </c>
      <c r="AD28" s="49">
        <v>70</v>
      </c>
      <c r="AE28" s="8" t="s">
        <v>49</v>
      </c>
      <c r="AF28" s="52">
        <v>43862</v>
      </c>
      <c r="AG28" s="54" t="s">
        <v>199</v>
      </c>
      <c r="AH28" s="54" t="s">
        <v>236</v>
      </c>
      <c r="AI28" s="59">
        <v>90</v>
      </c>
      <c r="AJ28" s="59">
        <v>2000</v>
      </c>
      <c r="AK28" s="53" t="s">
        <v>224</v>
      </c>
      <c r="AL28" s="53" t="s">
        <v>263</v>
      </c>
      <c r="AM28" s="53" t="s">
        <v>226</v>
      </c>
      <c r="AN28" s="91" t="s">
        <v>310</v>
      </c>
      <c r="AO28" s="53" t="s">
        <v>229</v>
      </c>
      <c r="AP28" s="54">
        <v>198</v>
      </c>
      <c r="AQ28" s="54">
        <v>188</v>
      </c>
      <c r="AR28" s="54">
        <v>3541</v>
      </c>
      <c r="AS28" s="54">
        <v>27</v>
      </c>
      <c r="AT28" s="54">
        <v>169</v>
      </c>
      <c r="AU28" s="37">
        <f t="shared" si="0"/>
        <v>0.13636363636363635</v>
      </c>
      <c r="AV28" s="56">
        <f t="shared" si="1"/>
        <v>0.14361702127659576</v>
      </c>
      <c r="AW28" s="56">
        <f t="shared" si="2"/>
        <v>0.85353535353535348</v>
      </c>
      <c r="AX28" s="57">
        <f t="shared" si="3"/>
        <v>4.7726630895227336E-2</v>
      </c>
      <c r="AY28" s="53">
        <v>304016</v>
      </c>
      <c r="AZ28" s="53">
        <v>304016</v>
      </c>
      <c r="BA28" s="53">
        <v>464192</v>
      </c>
      <c r="BB28" s="53">
        <v>464192</v>
      </c>
      <c r="BC28" s="53" t="s">
        <v>199</v>
      </c>
      <c r="BD28" s="87" t="s">
        <v>125</v>
      </c>
    </row>
    <row r="29" spans="1:56" ht="18" customHeight="1" x14ac:dyDescent="0.2">
      <c r="A29" s="16" t="s">
        <v>106</v>
      </c>
      <c r="B29" s="44">
        <v>3.48</v>
      </c>
      <c r="C29" s="44">
        <v>3.57</v>
      </c>
      <c r="D29" s="44">
        <v>2.92</v>
      </c>
      <c r="E29" s="44">
        <v>3.94</v>
      </c>
      <c r="F29" s="44">
        <v>3.11</v>
      </c>
      <c r="G29" s="44">
        <v>3.94</v>
      </c>
      <c r="H29" s="45">
        <v>20.9</v>
      </c>
      <c r="I29" s="45">
        <v>20.3</v>
      </c>
      <c r="J29" s="45">
        <v>20.8</v>
      </c>
      <c r="K29" s="46" t="s">
        <v>26</v>
      </c>
      <c r="L29" s="46" t="s">
        <v>26</v>
      </c>
      <c r="M29" s="46" t="s">
        <v>26</v>
      </c>
      <c r="N29" s="46" t="s">
        <v>26</v>
      </c>
      <c r="O29" s="46" t="s">
        <v>26</v>
      </c>
      <c r="P29" s="46" t="s">
        <v>26</v>
      </c>
      <c r="Q29" s="46" t="s">
        <v>25</v>
      </c>
      <c r="R29" s="46" t="s">
        <v>25</v>
      </c>
      <c r="S29" s="46" t="s">
        <v>25</v>
      </c>
      <c r="T29" s="46" t="s">
        <v>25</v>
      </c>
      <c r="U29" s="46" t="s">
        <v>25</v>
      </c>
      <c r="V29" s="46" t="s">
        <v>25</v>
      </c>
      <c r="W29" s="46" t="s">
        <v>25</v>
      </c>
      <c r="X29" s="46" t="s">
        <v>25</v>
      </c>
      <c r="Y29" s="46" t="s">
        <v>25</v>
      </c>
      <c r="Z29" s="118" t="s">
        <v>326</v>
      </c>
      <c r="AA29" s="118" t="s">
        <v>326</v>
      </c>
      <c r="AB29" s="66"/>
      <c r="AC29" s="50" t="s">
        <v>75</v>
      </c>
      <c r="AD29" s="49">
        <v>100</v>
      </c>
      <c r="AE29" s="8" t="s">
        <v>47</v>
      </c>
      <c r="AF29" s="52">
        <v>43830</v>
      </c>
      <c r="AG29" s="54" t="s">
        <v>199</v>
      </c>
      <c r="AH29" s="54" t="s">
        <v>236</v>
      </c>
      <c r="AI29" s="59">
        <v>90</v>
      </c>
      <c r="AJ29" s="59">
        <v>1000</v>
      </c>
      <c r="AK29" s="53" t="s">
        <v>224</v>
      </c>
      <c r="AL29" s="53" t="s">
        <v>264</v>
      </c>
      <c r="AM29" s="53" t="s">
        <v>228</v>
      </c>
      <c r="AN29" s="91" t="s">
        <v>307</v>
      </c>
      <c r="AO29" s="53" t="s">
        <v>229</v>
      </c>
      <c r="AP29" s="54">
        <v>129</v>
      </c>
      <c r="AQ29" s="54">
        <v>186</v>
      </c>
      <c r="AR29" s="54">
        <v>1870</v>
      </c>
      <c r="AS29" s="54">
        <v>68</v>
      </c>
      <c r="AT29" s="54">
        <v>52</v>
      </c>
      <c r="AU29" s="37">
        <f t="shared" si="0"/>
        <v>0.52713178294573648</v>
      </c>
      <c r="AV29" s="56">
        <f t="shared" si="1"/>
        <v>0.36559139784946237</v>
      </c>
      <c r="AW29" s="56">
        <f t="shared" si="2"/>
        <v>0.40310077519379844</v>
      </c>
      <c r="AX29" s="57">
        <f t="shared" si="3"/>
        <v>2.7807486631016044E-2</v>
      </c>
      <c r="AY29" s="53">
        <v>152676</v>
      </c>
      <c r="AZ29" s="53">
        <v>283856</v>
      </c>
      <c r="BA29" s="53">
        <v>294632</v>
      </c>
      <c r="BB29" s="53">
        <v>425812</v>
      </c>
      <c r="BC29" s="55">
        <v>327427</v>
      </c>
      <c r="BD29" s="87" t="s">
        <v>110</v>
      </c>
    </row>
    <row r="30" spans="1:56" ht="18" customHeight="1" x14ac:dyDescent="0.2">
      <c r="A30" s="16" t="s">
        <v>105</v>
      </c>
      <c r="B30" s="44">
        <v>3.26</v>
      </c>
      <c r="C30" s="44">
        <v>3.39</v>
      </c>
      <c r="D30" s="44">
        <v>2.9</v>
      </c>
      <c r="E30" s="44">
        <v>3.77</v>
      </c>
      <c r="F30" s="44">
        <v>3.09</v>
      </c>
      <c r="G30" s="44">
        <v>3.75</v>
      </c>
      <c r="H30" s="45">
        <v>19</v>
      </c>
      <c r="I30" s="45">
        <v>19.2</v>
      </c>
      <c r="J30" s="45">
        <v>18.600000000000001</v>
      </c>
      <c r="K30" s="46" t="s">
        <v>25</v>
      </c>
      <c r="L30" s="46" t="s">
        <v>26</v>
      </c>
      <c r="M30" s="46" t="s">
        <v>26</v>
      </c>
      <c r="N30" s="46" t="s">
        <v>26</v>
      </c>
      <c r="O30" s="46" t="s">
        <v>26</v>
      </c>
      <c r="P30" s="46" t="s">
        <v>26</v>
      </c>
      <c r="Q30" s="46" t="s">
        <v>25</v>
      </c>
      <c r="R30" s="46" t="s">
        <v>26</v>
      </c>
      <c r="S30" s="46" t="s">
        <v>25</v>
      </c>
      <c r="T30" s="46" t="s">
        <v>25</v>
      </c>
      <c r="U30" s="46" t="s">
        <v>25</v>
      </c>
      <c r="V30" s="46" t="s">
        <v>26</v>
      </c>
      <c r="W30" s="46" t="s">
        <v>25</v>
      </c>
      <c r="X30" s="46" t="s">
        <v>25</v>
      </c>
      <c r="Y30" s="46" t="s">
        <v>25</v>
      </c>
      <c r="Z30" s="116" t="s">
        <v>72</v>
      </c>
      <c r="AA30" s="116" t="s">
        <v>72</v>
      </c>
      <c r="AB30" s="66" t="s">
        <v>159</v>
      </c>
      <c r="AC30" s="50" t="s">
        <v>74</v>
      </c>
      <c r="AD30" s="49">
        <v>30</v>
      </c>
      <c r="AE30" s="8" t="s">
        <v>46</v>
      </c>
      <c r="AF30" s="52">
        <v>43770</v>
      </c>
      <c r="AG30" s="54" t="s">
        <v>199</v>
      </c>
      <c r="AH30" s="54" t="s">
        <v>236</v>
      </c>
      <c r="AI30" s="59">
        <v>55</v>
      </c>
      <c r="AJ30" s="59">
        <v>500</v>
      </c>
      <c r="AK30" s="53" t="s">
        <v>227</v>
      </c>
      <c r="AL30" s="53" t="s">
        <v>263</v>
      </c>
      <c r="AM30" s="53" t="s">
        <v>228</v>
      </c>
      <c r="AN30" s="91" t="s">
        <v>269</v>
      </c>
      <c r="AO30" s="53" t="s">
        <v>229</v>
      </c>
      <c r="AP30" s="54">
        <v>64</v>
      </c>
      <c r="AQ30" s="54">
        <v>39</v>
      </c>
      <c r="AR30" s="54">
        <v>1692</v>
      </c>
      <c r="AS30" s="54">
        <v>15</v>
      </c>
      <c r="AT30" s="54">
        <v>47</v>
      </c>
      <c r="AU30" s="37">
        <f t="shared" si="0"/>
        <v>0.234375</v>
      </c>
      <c r="AV30" s="56">
        <f t="shared" si="1"/>
        <v>0.38461538461538464</v>
      </c>
      <c r="AW30" s="56">
        <f t="shared" si="2"/>
        <v>0.734375</v>
      </c>
      <c r="AX30" s="57">
        <f t="shared" si="3"/>
        <v>2.7777777777777776E-2</v>
      </c>
      <c r="AY30" s="53">
        <v>266200</v>
      </c>
      <c r="AZ30" s="53">
        <v>266200</v>
      </c>
      <c r="BA30" s="53">
        <v>404380</v>
      </c>
      <c r="BB30" s="53">
        <v>404380</v>
      </c>
      <c r="BC30" s="53" t="s">
        <v>199</v>
      </c>
      <c r="BD30" s="87" t="s">
        <v>102</v>
      </c>
    </row>
    <row r="31" spans="1:56" ht="18" customHeight="1" x14ac:dyDescent="0.2">
      <c r="A31" s="16" t="s">
        <v>110</v>
      </c>
      <c r="B31" s="44">
        <v>3.54</v>
      </c>
      <c r="C31" s="44">
        <v>3.61</v>
      </c>
      <c r="D31" s="44">
        <v>3.17</v>
      </c>
      <c r="E31" s="44">
        <v>3.97</v>
      </c>
      <c r="F31" s="44">
        <v>3.33</v>
      </c>
      <c r="G31" s="44">
        <v>3.97</v>
      </c>
      <c r="H31" s="45">
        <v>20.100000000000001</v>
      </c>
      <c r="I31" s="45">
        <v>19.7</v>
      </c>
      <c r="J31" s="45">
        <v>20.2</v>
      </c>
      <c r="K31" s="46" t="s">
        <v>26</v>
      </c>
      <c r="L31" s="46" t="s">
        <v>26</v>
      </c>
      <c r="M31" s="46" t="s">
        <v>26</v>
      </c>
      <c r="N31" s="46" t="s">
        <v>26</v>
      </c>
      <c r="O31" s="46" t="s">
        <v>26</v>
      </c>
      <c r="P31" s="46" t="s">
        <v>26</v>
      </c>
      <c r="Q31" s="46" t="s">
        <v>25</v>
      </c>
      <c r="R31" s="46" t="s">
        <v>25</v>
      </c>
      <c r="S31" s="46" t="s">
        <v>25</v>
      </c>
      <c r="T31" s="46" t="s">
        <v>25</v>
      </c>
      <c r="U31" s="46" t="s">
        <v>25</v>
      </c>
      <c r="V31" s="46" t="s">
        <v>26</v>
      </c>
      <c r="W31" s="46" t="s">
        <v>25</v>
      </c>
      <c r="X31" s="46" t="s">
        <v>25</v>
      </c>
      <c r="Y31" s="46" t="s">
        <v>25</v>
      </c>
      <c r="Z31" s="100" t="s">
        <v>323</v>
      </c>
      <c r="AA31" s="100" t="s">
        <v>323</v>
      </c>
      <c r="AB31" s="66"/>
      <c r="AC31" s="50" t="s">
        <v>75</v>
      </c>
      <c r="AD31" s="49">
        <v>60</v>
      </c>
      <c r="AE31" s="8" t="s">
        <v>50</v>
      </c>
      <c r="AF31" s="52">
        <v>43830</v>
      </c>
      <c r="AG31" s="54" t="s">
        <v>199</v>
      </c>
      <c r="AH31" s="54" t="s">
        <v>236</v>
      </c>
      <c r="AI31" s="59">
        <v>125</v>
      </c>
      <c r="AJ31" s="59">
        <v>1500</v>
      </c>
      <c r="AK31" s="53" t="s">
        <v>224</v>
      </c>
      <c r="AL31" s="53" t="s">
        <v>265</v>
      </c>
      <c r="AM31" s="53" t="s">
        <v>228</v>
      </c>
      <c r="AN31" s="91" t="s">
        <v>284</v>
      </c>
      <c r="AO31" s="53" t="s">
        <v>240</v>
      </c>
      <c r="AP31" s="54">
        <v>143</v>
      </c>
      <c r="AQ31" s="54">
        <v>389</v>
      </c>
      <c r="AR31" s="54">
        <v>1018</v>
      </c>
      <c r="AS31" s="54">
        <v>80</v>
      </c>
      <c r="AT31" s="54">
        <v>46</v>
      </c>
      <c r="AU31" s="37">
        <f t="shared" si="0"/>
        <v>0.55944055944055948</v>
      </c>
      <c r="AV31" s="56">
        <f t="shared" si="1"/>
        <v>0.20565552699228792</v>
      </c>
      <c r="AW31" s="56">
        <f t="shared" si="2"/>
        <v>0.32167832167832167</v>
      </c>
      <c r="AX31" s="57">
        <f t="shared" si="3"/>
        <v>4.5186640471512773E-2</v>
      </c>
      <c r="AY31" s="53">
        <v>289800</v>
      </c>
      <c r="AZ31" s="53">
        <v>289800</v>
      </c>
      <c r="BA31" s="53">
        <v>432317</v>
      </c>
      <c r="BB31" s="53">
        <v>432317</v>
      </c>
      <c r="BC31" s="53" t="s">
        <v>199</v>
      </c>
      <c r="BD31" s="87" t="s">
        <v>107</v>
      </c>
    </row>
    <row r="32" spans="1:56" ht="18" customHeight="1" x14ac:dyDescent="0.2">
      <c r="A32" s="16" t="s">
        <v>111</v>
      </c>
      <c r="B32" s="44">
        <v>3.58</v>
      </c>
      <c r="C32" s="44">
        <v>3.66</v>
      </c>
      <c r="D32" s="44">
        <v>2.99</v>
      </c>
      <c r="E32" s="44">
        <v>4</v>
      </c>
      <c r="F32" s="44">
        <v>3.07</v>
      </c>
      <c r="G32" s="44">
        <v>4</v>
      </c>
      <c r="H32" s="45">
        <v>21.4</v>
      </c>
      <c r="I32" s="45">
        <v>20.9</v>
      </c>
      <c r="J32" s="45">
        <v>21.3</v>
      </c>
      <c r="K32" s="46" t="s">
        <v>26</v>
      </c>
      <c r="L32" s="46" t="s">
        <v>26</v>
      </c>
      <c r="M32" s="46" t="s">
        <v>26</v>
      </c>
      <c r="N32" s="46" t="s">
        <v>26</v>
      </c>
      <c r="O32" s="46" t="s">
        <v>26</v>
      </c>
      <c r="P32" s="46" t="s">
        <v>26</v>
      </c>
      <c r="Q32" s="46" t="s">
        <v>25</v>
      </c>
      <c r="R32" s="46" t="s">
        <v>25</v>
      </c>
      <c r="S32" s="46" t="s">
        <v>25</v>
      </c>
      <c r="T32" s="46" t="s">
        <v>25</v>
      </c>
      <c r="U32" s="46" t="s">
        <v>25</v>
      </c>
      <c r="V32" s="46" t="s">
        <v>26</v>
      </c>
      <c r="W32" s="46" t="s">
        <v>25</v>
      </c>
      <c r="X32" s="46" t="s">
        <v>25</v>
      </c>
      <c r="Y32" s="46" t="s">
        <v>25</v>
      </c>
      <c r="Z32" s="100" t="s">
        <v>323</v>
      </c>
      <c r="AA32" s="100" t="s">
        <v>323</v>
      </c>
      <c r="AB32" s="66" t="s">
        <v>162</v>
      </c>
      <c r="AC32" s="50" t="s">
        <v>75</v>
      </c>
      <c r="AD32" s="49">
        <v>100</v>
      </c>
      <c r="AE32" s="8" t="s">
        <v>51</v>
      </c>
      <c r="AF32" s="52">
        <v>43753</v>
      </c>
      <c r="AG32" s="54" t="s">
        <v>199</v>
      </c>
      <c r="AH32" s="54" t="s">
        <v>236</v>
      </c>
      <c r="AI32" s="59">
        <v>75</v>
      </c>
      <c r="AJ32" s="59">
        <v>1500</v>
      </c>
      <c r="AK32" s="53" t="s">
        <v>227</v>
      </c>
      <c r="AL32" s="53" t="s">
        <v>264</v>
      </c>
      <c r="AM32" s="53" t="s">
        <v>243</v>
      </c>
      <c r="AN32" s="91" t="s">
        <v>311</v>
      </c>
      <c r="AO32" s="53" t="s">
        <v>229</v>
      </c>
      <c r="AP32" s="54">
        <v>106</v>
      </c>
      <c r="AQ32" s="54">
        <v>371</v>
      </c>
      <c r="AR32" s="54">
        <v>1418</v>
      </c>
      <c r="AS32" s="54">
        <v>61</v>
      </c>
      <c r="AT32" s="54">
        <v>40</v>
      </c>
      <c r="AU32" s="37">
        <f t="shared" si="0"/>
        <v>0.57547169811320753</v>
      </c>
      <c r="AV32" s="56">
        <f t="shared" si="1"/>
        <v>0.16442048517520216</v>
      </c>
      <c r="AW32" s="56">
        <f t="shared" si="2"/>
        <v>0.37735849056603776</v>
      </c>
      <c r="AX32" s="57">
        <f t="shared" si="3"/>
        <v>2.8208744710860368E-2</v>
      </c>
      <c r="AY32" s="53">
        <v>157057</v>
      </c>
      <c r="AZ32" s="53">
        <v>243537</v>
      </c>
      <c r="BA32" s="53">
        <v>317477</v>
      </c>
      <c r="BB32" s="53">
        <v>403957</v>
      </c>
      <c r="BC32" s="53" t="s">
        <v>199</v>
      </c>
      <c r="BD32" s="87" t="s">
        <v>117</v>
      </c>
    </row>
    <row r="33" spans="1:56" ht="18" customHeight="1" x14ac:dyDescent="0.2">
      <c r="A33" s="16" t="s">
        <v>112</v>
      </c>
      <c r="B33" s="44">
        <v>3.58</v>
      </c>
      <c r="C33" s="44">
        <v>3.67</v>
      </c>
      <c r="D33" s="44">
        <v>3.12</v>
      </c>
      <c r="E33" s="44">
        <v>4</v>
      </c>
      <c r="F33" s="44">
        <v>3.3</v>
      </c>
      <c r="G33" s="44">
        <v>3.99</v>
      </c>
      <c r="H33" s="45">
        <v>20.8</v>
      </c>
      <c r="I33" s="45">
        <v>20.3</v>
      </c>
      <c r="J33" s="45">
        <v>20.5</v>
      </c>
      <c r="K33" s="46" t="s">
        <v>26</v>
      </c>
      <c r="L33" s="46" t="s">
        <v>26</v>
      </c>
      <c r="M33" s="46" t="s">
        <v>26</v>
      </c>
      <c r="N33" s="46" t="s">
        <v>26</v>
      </c>
      <c r="O33" s="46" t="s">
        <v>26</v>
      </c>
      <c r="P33" s="46" t="s">
        <v>26</v>
      </c>
      <c r="Q33" s="46" t="s">
        <v>26</v>
      </c>
      <c r="R33" s="46" t="s">
        <v>25</v>
      </c>
      <c r="S33" s="46" t="s">
        <v>25</v>
      </c>
      <c r="T33" s="46" t="s">
        <v>25</v>
      </c>
      <c r="U33" s="46" t="s">
        <v>25</v>
      </c>
      <c r="V33" s="46" t="s">
        <v>25</v>
      </c>
      <c r="W33" s="46" t="s">
        <v>25</v>
      </c>
      <c r="X33" s="46" t="s">
        <v>25</v>
      </c>
      <c r="Y33" s="46" t="s">
        <v>25</v>
      </c>
      <c r="Z33" s="119" t="s">
        <v>74</v>
      </c>
      <c r="AA33" s="119" t="s">
        <v>74</v>
      </c>
      <c r="AB33" s="66"/>
      <c r="AC33" s="50" t="s">
        <v>73</v>
      </c>
      <c r="AD33" s="49">
        <v>50</v>
      </c>
      <c r="AE33" s="8" t="s">
        <v>52</v>
      </c>
      <c r="AF33" s="52">
        <v>43843</v>
      </c>
      <c r="AG33" s="54" t="s">
        <v>199</v>
      </c>
      <c r="AH33" s="54" t="s">
        <v>236</v>
      </c>
      <c r="AI33" s="59">
        <v>85</v>
      </c>
      <c r="AJ33" s="59">
        <v>1500</v>
      </c>
      <c r="AK33" s="53" t="s">
        <v>224</v>
      </c>
      <c r="AL33" s="53" t="s">
        <v>264</v>
      </c>
      <c r="AM33" s="53" t="s">
        <v>228</v>
      </c>
      <c r="AN33" s="91" t="s">
        <v>312</v>
      </c>
      <c r="AO33" s="53" t="s">
        <v>232</v>
      </c>
      <c r="AP33" s="54">
        <v>108</v>
      </c>
      <c r="AQ33" s="54">
        <v>168</v>
      </c>
      <c r="AR33" s="54">
        <v>949</v>
      </c>
      <c r="AS33" s="54">
        <v>72</v>
      </c>
      <c r="AT33" s="54">
        <v>34</v>
      </c>
      <c r="AU33" s="37">
        <f t="shared" si="0"/>
        <v>0.66666666666666663</v>
      </c>
      <c r="AV33" s="56">
        <f t="shared" si="1"/>
        <v>0.42857142857142855</v>
      </c>
      <c r="AW33" s="56">
        <f t="shared" si="2"/>
        <v>0.31481481481481483</v>
      </c>
      <c r="AX33" s="57">
        <f t="shared" si="3"/>
        <v>3.5827186512118019E-2</v>
      </c>
      <c r="AY33" s="53">
        <v>191079</v>
      </c>
      <c r="AZ33" s="53">
        <v>352947</v>
      </c>
      <c r="BA33" s="53">
        <v>328681</v>
      </c>
      <c r="BB33" s="53">
        <v>490549</v>
      </c>
      <c r="BC33" s="53" t="s">
        <v>199</v>
      </c>
      <c r="BD33" s="87" t="s">
        <v>234</v>
      </c>
    </row>
    <row r="34" spans="1:56" ht="18" customHeight="1" x14ac:dyDescent="0.2">
      <c r="A34" s="16" t="s">
        <v>114</v>
      </c>
      <c r="B34" s="44">
        <v>3.31</v>
      </c>
      <c r="C34" s="44">
        <v>3.44</v>
      </c>
      <c r="D34" s="44">
        <v>2.79</v>
      </c>
      <c r="E34" s="44">
        <v>3.7</v>
      </c>
      <c r="F34" s="44">
        <v>3.04</v>
      </c>
      <c r="G34" s="44">
        <v>3.8</v>
      </c>
      <c r="H34" s="45">
        <v>18.8</v>
      </c>
      <c r="I34" s="45">
        <v>19.600000000000001</v>
      </c>
      <c r="J34" s="45">
        <v>18.7</v>
      </c>
      <c r="K34" s="46" t="s">
        <v>26</v>
      </c>
      <c r="L34" s="46" t="s">
        <v>26</v>
      </c>
      <c r="M34" s="46" t="s">
        <v>26</v>
      </c>
      <c r="N34" s="46" t="s">
        <v>26</v>
      </c>
      <c r="O34" s="46" t="s">
        <v>26</v>
      </c>
      <c r="P34" s="46" t="s">
        <v>26</v>
      </c>
      <c r="Q34" s="46" t="s">
        <v>25</v>
      </c>
      <c r="R34" s="46" t="s">
        <v>25</v>
      </c>
      <c r="S34" s="46" t="s">
        <v>25</v>
      </c>
      <c r="T34" s="46" t="s">
        <v>25</v>
      </c>
      <c r="U34" s="46" t="s">
        <v>25</v>
      </c>
      <c r="V34" s="46" t="s">
        <v>25</v>
      </c>
      <c r="W34" s="46" t="s">
        <v>25</v>
      </c>
      <c r="X34" s="46" t="s">
        <v>26</v>
      </c>
      <c r="Y34" s="46" t="s">
        <v>25</v>
      </c>
      <c r="Z34" s="118" t="s">
        <v>74</v>
      </c>
      <c r="AA34" s="118" t="s">
        <v>74</v>
      </c>
      <c r="AB34" s="66"/>
      <c r="AC34" s="50" t="s">
        <v>74</v>
      </c>
      <c r="AD34" s="49">
        <v>50</v>
      </c>
      <c r="AE34" s="8" t="s">
        <v>53</v>
      </c>
      <c r="AF34" s="52">
        <v>43800</v>
      </c>
      <c r="AG34" s="54" t="s">
        <v>199</v>
      </c>
      <c r="AH34" s="54" t="s">
        <v>241</v>
      </c>
      <c r="AI34" s="59">
        <v>70</v>
      </c>
      <c r="AJ34" s="59">
        <v>1000</v>
      </c>
      <c r="AK34" s="53" t="s">
        <v>244</v>
      </c>
      <c r="AL34" s="53" t="s">
        <v>263</v>
      </c>
      <c r="AM34" s="53" t="s">
        <v>226</v>
      </c>
      <c r="AN34" s="91" t="s">
        <v>269</v>
      </c>
      <c r="AO34" s="53" t="s">
        <v>222</v>
      </c>
      <c r="AP34" s="54">
        <v>42</v>
      </c>
      <c r="AQ34" s="54">
        <v>93</v>
      </c>
      <c r="AR34" s="54">
        <v>1152</v>
      </c>
      <c r="AS34" s="54">
        <v>8</v>
      </c>
      <c r="AT34" s="54">
        <v>34</v>
      </c>
      <c r="AU34" s="37">
        <f t="shared" ref="AU34:AU67" si="4">AS34/AP34</f>
        <v>0.19047619047619047</v>
      </c>
      <c r="AV34" s="56">
        <f t="shared" ref="AV34:AV67" si="5">AS34/AQ34</f>
        <v>8.6021505376344093E-2</v>
      </c>
      <c r="AW34" s="56">
        <f t="shared" ref="AW34:AW67" si="6">AT34/AP34</f>
        <v>0.80952380952380953</v>
      </c>
      <c r="AX34" s="57">
        <f t="shared" ref="AX34:AX67" si="7">AT34/AR34</f>
        <v>2.9513888888888888E-2</v>
      </c>
      <c r="AY34" s="53">
        <v>293568</v>
      </c>
      <c r="AZ34" s="53">
        <v>293568</v>
      </c>
      <c r="BA34" s="53">
        <v>454272</v>
      </c>
      <c r="BB34" s="53">
        <v>454272</v>
      </c>
      <c r="BC34" s="53" t="s">
        <v>199</v>
      </c>
      <c r="BD34" s="87" t="s">
        <v>98</v>
      </c>
    </row>
    <row r="35" spans="1:56" ht="18" customHeight="1" x14ac:dyDescent="0.2">
      <c r="A35" s="16" t="s">
        <v>115</v>
      </c>
      <c r="B35" s="44">
        <v>3.59</v>
      </c>
      <c r="C35" s="44">
        <v>3.66</v>
      </c>
      <c r="D35" s="44">
        <v>3.06</v>
      </c>
      <c r="E35" s="44">
        <v>3.96</v>
      </c>
      <c r="F35" s="44">
        <v>3.23</v>
      </c>
      <c r="G35" s="44">
        <v>3.96</v>
      </c>
      <c r="H35" s="45">
        <v>19.8</v>
      </c>
      <c r="I35" s="45">
        <v>19.2</v>
      </c>
      <c r="J35" s="45">
        <v>19.3</v>
      </c>
      <c r="K35" s="46" t="s">
        <v>26</v>
      </c>
      <c r="L35" s="46" t="s">
        <v>26</v>
      </c>
      <c r="M35" s="46" t="s">
        <v>26</v>
      </c>
      <c r="N35" s="46" t="s">
        <v>26</v>
      </c>
      <c r="O35" s="46" t="s">
        <v>26</v>
      </c>
      <c r="P35" s="46" t="s">
        <v>26</v>
      </c>
      <c r="Q35" s="46" t="s">
        <v>25</v>
      </c>
      <c r="R35" s="46" t="s">
        <v>26</v>
      </c>
      <c r="S35" s="46" t="s">
        <v>26</v>
      </c>
      <c r="T35" s="46" t="s">
        <v>25</v>
      </c>
      <c r="U35" s="46" t="s">
        <v>25</v>
      </c>
      <c r="V35" s="46" t="s">
        <v>25</v>
      </c>
      <c r="W35" s="46" t="s">
        <v>25</v>
      </c>
      <c r="X35" s="46" t="s">
        <v>26</v>
      </c>
      <c r="Y35" s="46" t="s">
        <v>25</v>
      </c>
      <c r="Z35" s="117" t="s">
        <v>337</v>
      </c>
      <c r="AA35" s="117" t="s">
        <v>337</v>
      </c>
      <c r="AB35" s="66" t="s">
        <v>163</v>
      </c>
      <c r="AC35" s="50" t="s">
        <v>75</v>
      </c>
      <c r="AD35" s="49">
        <v>100</v>
      </c>
      <c r="AE35" s="8" t="s">
        <v>54</v>
      </c>
      <c r="AF35" s="52">
        <v>43739</v>
      </c>
      <c r="AG35" s="58" t="s">
        <v>198</v>
      </c>
      <c r="AH35" s="54" t="s">
        <v>241</v>
      </c>
      <c r="AI35" s="59">
        <v>45</v>
      </c>
      <c r="AJ35" s="59">
        <v>500</v>
      </c>
      <c r="AK35" s="53" t="s">
        <v>224</v>
      </c>
      <c r="AL35" s="53" t="s">
        <v>264</v>
      </c>
      <c r="AM35" s="53" t="s">
        <v>228</v>
      </c>
      <c r="AN35" s="91" t="s">
        <v>284</v>
      </c>
      <c r="AO35" s="53" t="s">
        <v>230</v>
      </c>
      <c r="AP35" s="54">
        <v>109</v>
      </c>
      <c r="AQ35" s="54">
        <v>141</v>
      </c>
      <c r="AR35" s="54">
        <v>687</v>
      </c>
      <c r="AS35" s="54">
        <v>73</v>
      </c>
      <c r="AT35" s="54">
        <v>32</v>
      </c>
      <c r="AU35" s="37">
        <f t="shared" si="4"/>
        <v>0.66972477064220182</v>
      </c>
      <c r="AV35" s="56">
        <f t="shared" si="5"/>
        <v>0.51773049645390068</v>
      </c>
      <c r="AW35" s="56">
        <f t="shared" si="6"/>
        <v>0.29357798165137616</v>
      </c>
      <c r="AX35" s="57">
        <f t="shared" si="7"/>
        <v>4.6579330422125184E-2</v>
      </c>
      <c r="AY35" s="53">
        <v>155120</v>
      </c>
      <c r="AZ35" s="53">
        <v>302504</v>
      </c>
      <c r="BA35" s="53">
        <v>259074</v>
      </c>
      <c r="BB35" s="53">
        <v>406458</v>
      </c>
      <c r="BC35" s="53" t="s">
        <v>199</v>
      </c>
      <c r="BD35" s="87" t="s">
        <v>106</v>
      </c>
    </row>
    <row r="36" spans="1:56" ht="18" customHeight="1" x14ac:dyDescent="0.2">
      <c r="A36" s="16" t="s">
        <v>113</v>
      </c>
      <c r="B36" s="44">
        <v>3.5</v>
      </c>
      <c r="C36" s="44">
        <v>3.61</v>
      </c>
      <c r="D36" s="44">
        <v>2.97</v>
      </c>
      <c r="E36" s="44">
        <v>3.93</v>
      </c>
      <c r="F36" s="44">
        <v>3.19</v>
      </c>
      <c r="G36" s="44">
        <v>3.96</v>
      </c>
      <c r="H36" s="45">
        <v>19</v>
      </c>
      <c r="I36" s="45">
        <v>19.399999999999999</v>
      </c>
      <c r="J36" s="45">
        <v>18.5</v>
      </c>
      <c r="K36" s="46" t="s">
        <v>25</v>
      </c>
      <c r="L36" s="46" t="s">
        <v>26</v>
      </c>
      <c r="M36" s="46" t="s">
        <v>26</v>
      </c>
      <c r="N36" s="46" t="s">
        <v>26</v>
      </c>
      <c r="O36" s="46" t="s">
        <v>26</v>
      </c>
      <c r="P36" s="46" t="s">
        <v>26</v>
      </c>
      <c r="Q36" s="46" t="s">
        <v>26</v>
      </c>
      <c r="R36" s="46" t="s">
        <v>25</v>
      </c>
      <c r="S36" s="46" t="s">
        <v>25</v>
      </c>
      <c r="T36" s="46" t="s">
        <v>25</v>
      </c>
      <c r="U36" s="46" t="s">
        <v>25</v>
      </c>
      <c r="V36" s="46" t="s">
        <v>25</v>
      </c>
      <c r="W36" s="46" t="s">
        <v>25</v>
      </c>
      <c r="X36" s="46" t="s">
        <v>25</v>
      </c>
      <c r="Y36" s="46" t="s">
        <v>25</v>
      </c>
      <c r="Z36" s="116" t="s">
        <v>72</v>
      </c>
      <c r="AA36" s="119" t="s">
        <v>74</v>
      </c>
      <c r="AB36" s="67" t="s">
        <v>251</v>
      </c>
      <c r="AC36" s="50" t="s">
        <v>81</v>
      </c>
      <c r="AD36" s="49">
        <v>100</v>
      </c>
      <c r="AF36" s="52">
        <v>43731</v>
      </c>
      <c r="AG36" s="54" t="s">
        <v>199</v>
      </c>
      <c r="AH36" s="54" t="s">
        <v>236</v>
      </c>
      <c r="AI36" s="59">
        <v>245</v>
      </c>
      <c r="AJ36" s="59">
        <v>0</v>
      </c>
      <c r="AK36" s="53" t="s">
        <v>224</v>
      </c>
      <c r="AL36" s="53" t="s">
        <v>264</v>
      </c>
      <c r="AM36" s="53" t="s">
        <v>228</v>
      </c>
      <c r="AN36" s="91" t="s">
        <v>285</v>
      </c>
      <c r="AO36" s="53" t="s">
        <v>222</v>
      </c>
      <c r="AP36" s="54">
        <v>39</v>
      </c>
      <c r="AQ36" s="54">
        <v>101</v>
      </c>
      <c r="AR36" s="54">
        <v>94</v>
      </c>
      <c r="AS36" s="54">
        <v>39</v>
      </c>
      <c r="AT36" s="54">
        <v>0</v>
      </c>
      <c r="AU36" s="37">
        <f t="shared" si="4"/>
        <v>1</v>
      </c>
      <c r="AV36" s="56">
        <f t="shared" si="5"/>
        <v>0.38613861386138615</v>
      </c>
      <c r="AW36" s="56">
        <f t="shared" si="6"/>
        <v>0</v>
      </c>
      <c r="AX36" s="57">
        <f t="shared" si="7"/>
        <v>0</v>
      </c>
      <c r="AY36" s="53">
        <v>118092</v>
      </c>
      <c r="AZ36" s="53" t="s">
        <v>200</v>
      </c>
      <c r="BA36" s="53">
        <v>146141</v>
      </c>
      <c r="BB36" s="53" t="s">
        <v>200</v>
      </c>
      <c r="BC36" s="53" t="s">
        <v>199</v>
      </c>
      <c r="BD36" s="87" t="s">
        <v>136</v>
      </c>
    </row>
    <row r="37" spans="1:56" ht="18" customHeight="1" x14ac:dyDescent="0.2">
      <c r="A37" s="16" t="s">
        <v>124</v>
      </c>
      <c r="B37" s="44">
        <v>3.36</v>
      </c>
      <c r="C37" s="44">
        <v>3.48</v>
      </c>
      <c r="D37" s="44">
        <v>2.59</v>
      </c>
      <c r="E37" s="44">
        <v>3.87</v>
      </c>
      <c r="F37" s="44">
        <v>2.85</v>
      </c>
      <c r="G37" s="44">
        <v>3.89</v>
      </c>
      <c r="H37" s="45">
        <v>19.8</v>
      </c>
      <c r="I37" s="45">
        <v>19.899999999999999</v>
      </c>
      <c r="J37" s="45">
        <v>19.399999999999999</v>
      </c>
      <c r="K37" s="46" t="s">
        <v>25</v>
      </c>
      <c r="L37" s="46" t="s">
        <v>26</v>
      </c>
      <c r="M37" s="46" t="s">
        <v>26</v>
      </c>
      <c r="N37" s="46" t="s">
        <v>26</v>
      </c>
      <c r="O37" s="46" t="s">
        <v>26</v>
      </c>
      <c r="P37" s="46" t="s">
        <v>26</v>
      </c>
      <c r="Q37" s="46" t="s">
        <v>26</v>
      </c>
      <c r="R37" s="46" t="s">
        <v>25</v>
      </c>
      <c r="S37" s="46" t="s">
        <v>25</v>
      </c>
      <c r="T37" s="46" t="s">
        <v>25</v>
      </c>
      <c r="U37" s="46" t="s">
        <v>25</v>
      </c>
      <c r="V37" s="46" t="s">
        <v>25</v>
      </c>
      <c r="W37" s="46" t="s">
        <v>25</v>
      </c>
      <c r="X37" s="46" t="s">
        <v>25</v>
      </c>
      <c r="Y37" s="46" t="s">
        <v>25</v>
      </c>
      <c r="Z37" s="118" t="s">
        <v>342</v>
      </c>
      <c r="AA37" s="118" t="s">
        <v>74</v>
      </c>
      <c r="AB37" s="66"/>
      <c r="AC37" s="50" t="s">
        <v>75</v>
      </c>
      <c r="AD37" s="49">
        <v>0</v>
      </c>
      <c r="AE37" s="8" t="s">
        <v>58</v>
      </c>
      <c r="AF37" s="52">
        <v>43800</v>
      </c>
      <c r="AG37" s="54" t="s">
        <v>199</v>
      </c>
      <c r="AH37" s="54" t="s">
        <v>236</v>
      </c>
      <c r="AI37" s="59">
        <v>80</v>
      </c>
      <c r="AJ37" s="59">
        <v>300</v>
      </c>
      <c r="AK37" s="53" t="s">
        <v>227</v>
      </c>
      <c r="AL37" s="53" t="s">
        <v>264</v>
      </c>
      <c r="AM37" s="53" t="s">
        <v>228</v>
      </c>
      <c r="AN37" s="91" t="s">
        <v>288</v>
      </c>
      <c r="AO37" s="53" t="s">
        <v>240</v>
      </c>
      <c r="AP37" s="54">
        <v>52</v>
      </c>
      <c r="AQ37" s="54">
        <v>337</v>
      </c>
      <c r="AR37" s="54">
        <v>114</v>
      </c>
      <c r="AS37" s="54">
        <v>52</v>
      </c>
      <c r="AT37" s="54">
        <v>0</v>
      </c>
      <c r="AU37" s="37">
        <f t="shared" si="4"/>
        <v>1</v>
      </c>
      <c r="AV37" s="56">
        <f t="shared" si="5"/>
        <v>0.1543026706231454</v>
      </c>
      <c r="AW37" s="56">
        <f t="shared" si="6"/>
        <v>0</v>
      </c>
      <c r="AX37" s="57">
        <f t="shared" si="7"/>
        <v>0</v>
      </c>
      <c r="AY37" s="53">
        <v>106128</v>
      </c>
      <c r="AZ37" s="53" t="s">
        <v>200</v>
      </c>
      <c r="BA37" s="53">
        <v>246888</v>
      </c>
      <c r="BB37" s="53" t="s">
        <v>200</v>
      </c>
      <c r="BC37" s="53" t="s">
        <v>199</v>
      </c>
      <c r="BD37" s="87" t="s">
        <v>141</v>
      </c>
    </row>
    <row r="38" spans="1:56" ht="18" customHeight="1" x14ac:dyDescent="0.2">
      <c r="A38" s="16" t="s">
        <v>125</v>
      </c>
      <c r="B38" s="44">
        <v>3.46</v>
      </c>
      <c r="C38" s="44">
        <v>3.54</v>
      </c>
      <c r="D38" s="44">
        <v>2.67</v>
      </c>
      <c r="E38" s="44">
        <v>4</v>
      </c>
      <c r="F38" s="44">
        <v>2.92</v>
      </c>
      <c r="G38" s="44">
        <v>3.99</v>
      </c>
      <c r="H38" s="45">
        <v>21.8</v>
      </c>
      <c r="I38" s="45">
        <v>21.1</v>
      </c>
      <c r="J38" s="45">
        <v>21.5</v>
      </c>
      <c r="K38" s="46" t="s">
        <v>26</v>
      </c>
      <c r="L38" s="46" t="s">
        <v>26</v>
      </c>
      <c r="M38" s="46" t="s">
        <v>26</v>
      </c>
      <c r="N38" s="46" t="s">
        <v>26</v>
      </c>
      <c r="O38" s="46" t="s">
        <v>26</v>
      </c>
      <c r="P38" s="46" t="s">
        <v>26</v>
      </c>
      <c r="Q38" s="46" t="s">
        <v>25</v>
      </c>
      <c r="R38" s="46" t="s">
        <v>26</v>
      </c>
      <c r="S38" s="46" t="s">
        <v>25</v>
      </c>
      <c r="T38" s="46" t="s">
        <v>25</v>
      </c>
      <c r="U38" s="46" t="s">
        <v>25</v>
      </c>
      <c r="V38" s="46" t="s">
        <v>25</v>
      </c>
      <c r="W38" s="46" t="s">
        <v>25</v>
      </c>
      <c r="X38" s="46" t="s">
        <v>25</v>
      </c>
      <c r="Y38" s="46" t="s">
        <v>25</v>
      </c>
      <c r="Z38" s="100" t="s">
        <v>323</v>
      </c>
      <c r="AA38" s="100" t="s">
        <v>323</v>
      </c>
      <c r="AB38" s="66"/>
      <c r="AC38" s="50" t="s">
        <v>73</v>
      </c>
      <c r="AD38" s="49">
        <v>50</v>
      </c>
      <c r="AE38" s="8" t="s">
        <v>59</v>
      </c>
      <c r="AF38" s="52">
        <v>43739</v>
      </c>
      <c r="AG38" s="54" t="s">
        <v>199</v>
      </c>
      <c r="AH38" s="54" t="s">
        <v>236</v>
      </c>
      <c r="AI38" s="59">
        <v>84</v>
      </c>
      <c r="AJ38" s="59">
        <v>500</v>
      </c>
      <c r="AK38" s="53" t="s">
        <v>227</v>
      </c>
      <c r="AL38" s="53" t="s">
        <v>264</v>
      </c>
      <c r="AM38" s="53" t="s">
        <v>228</v>
      </c>
      <c r="AN38" s="91" t="s">
        <v>317</v>
      </c>
      <c r="AO38" s="53" t="s">
        <v>229</v>
      </c>
      <c r="AP38" s="54">
        <v>83</v>
      </c>
      <c r="AQ38" s="54">
        <v>308</v>
      </c>
      <c r="AR38" s="54">
        <v>881</v>
      </c>
      <c r="AS38" s="54">
        <v>64</v>
      </c>
      <c r="AT38" s="54">
        <v>19</v>
      </c>
      <c r="AU38" s="37">
        <f t="shared" si="4"/>
        <v>0.77108433734939763</v>
      </c>
      <c r="AV38" s="56">
        <f t="shared" si="5"/>
        <v>0.20779220779220781</v>
      </c>
      <c r="AW38" s="56">
        <f t="shared" si="6"/>
        <v>0.2289156626506024</v>
      </c>
      <c r="AX38" s="57">
        <f t="shared" si="7"/>
        <v>2.1566401816118047E-2</v>
      </c>
      <c r="AY38" s="53">
        <v>149719</v>
      </c>
      <c r="AZ38" s="53">
        <v>302565</v>
      </c>
      <c r="BA38" s="53">
        <v>282924</v>
      </c>
      <c r="BB38" s="53">
        <v>434779</v>
      </c>
      <c r="BC38" s="55">
        <v>324454</v>
      </c>
      <c r="BD38" s="87" t="s">
        <v>128</v>
      </c>
    </row>
    <row r="39" spans="1:56" ht="18" customHeight="1" x14ac:dyDescent="0.2">
      <c r="A39" s="16" t="s">
        <v>116</v>
      </c>
      <c r="B39" s="44">
        <v>3.45</v>
      </c>
      <c r="C39" s="44">
        <v>3.56</v>
      </c>
      <c r="D39" s="44">
        <v>3.05</v>
      </c>
      <c r="E39" s="44">
        <v>3.85</v>
      </c>
      <c r="F39" s="44">
        <v>3.36</v>
      </c>
      <c r="G39" s="44">
        <v>3.89</v>
      </c>
      <c r="H39" s="45">
        <v>19.5</v>
      </c>
      <c r="I39" s="45">
        <v>20.2</v>
      </c>
      <c r="J39" s="45">
        <v>19.3</v>
      </c>
      <c r="K39" s="46" t="s">
        <v>25</v>
      </c>
      <c r="L39" s="46" t="s">
        <v>26</v>
      </c>
      <c r="M39" s="46" t="s">
        <v>26</v>
      </c>
      <c r="N39" s="46" t="s">
        <v>26</v>
      </c>
      <c r="O39" s="46" t="s">
        <v>26</v>
      </c>
      <c r="P39" s="46" t="s">
        <v>26</v>
      </c>
      <c r="Q39" s="46" t="s">
        <v>25</v>
      </c>
      <c r="R39" s="46" t="s">
        <v>25</v>
      </c>
      <c r="S39" s="46" t="s">
        <v>25</v>
      </c>
      <c r="T39" s="46" t="s">
        <v>25</v>
      </c>
      <c r="U39" s="46" t="s">
        <v>25</v>
      </c>
      <c r="V39" s="46" t="s">
        <v>25</v>
      </c>
      <c r="W39" s="46" t="s">
        <v>25</v>
      </c>
      <c r="X39" s="46" t="s">
        <v>25</v>
      </c>
      <c r="Y39" s="46" t="s">
        <v>25</v>
      </c>
      <c r="Z39" s="118" t="s">
        <v>74</v>
      </c>
      <c r="AA39" s="118" t="s">
        <v>74</v>
      </c>
      <c r="AB39" s="66"/>
      <c r="AC39" s="50" t="s">
        <v>72</v>
      </c>
      <c r="AD39" s="49">
        <v>40</v>
      </c>
      <c r="AF39" s="52">
        <v>43862</v>
      </c>
      <c r="AG39" s="54" t="s">
        <v>199</v>
      </c>
      <c r="AH39" s="54" t="s">
        <v>236</v>
      </c>
      <c r="AI39" s="59">
        <v>60</v>
      </c>
      <c r="AJ39" s="59">
        <v>500</v>
      </c>
      <c r="AK39" s="53" t="s">
        <v>224</v>
      </c>
      <c r="AL39" s="53" t="s">
        <v>263</v>
      </c>
      <c r="AM39" s="53" t="s">
        <v>228</v>
      </c>
      <c r="AN39" s="91" t="s">
        <v>269</v>
      </c>
      <c r="AO39" s="53" t="s">
        <v>240</v>
      </c>
      <c r="AP39" s="54">
        <v>103</v>
      </c>
      <c r="AQ39" s="54">
        <v>66</v>
      </c>
      <c r="AR39" s="54">
        <v>1798</v>
      </c>
      <c r="AS39" s="54">
        <v>10</v>
      </c>
      <c r="AT39" s="54">
        <v>90</v>
      </c>
      <c r="AU39" s="37">
        <f t="shared" si="4"/>
        <v>9.7087378640776698E-2</v>
      </c>
      <c r="AV39" s="56">
        <f t="shared" si="5"/>
        <v>0.15151515151515152</v>
      </c>
      <c r="AW39" s="56">
        <f t="shared" si="6"/>
        <v>0.87378640776699024</v>
      </c>
      <c r="AX39" s="57">
        <f t="shared" si="7"/>
        <v>5.0055617352614018E-2</v>
      </c>
      <c r="AY39" s="53">
        <v>247446</v>
      </c>
      <c r="AZ39" s="53">
        <v>247446</v>
      </c>
      <c r="BA39" s="53">
        <v>363906</v>
      </c>
      <c r="BB39" s="53">
        <v>363906</v>
      </c>
      <c r="BC39" s="53" t="s">
        <v>199</v>
      </c>
      <c r="BD39" s="87" t="s">
        <v>126</v>
      </c>
    </row>
    <row r="40" spans="1:56" ht="18" customHeight="1" x14ac:dyDescent="0.2">
      <c r="A40" s="16" t="s">
        <v>117</v>
      </c>
      <c r="B40" s="44">
        <v>3.61</v>
      </c>
      <c r="C40" s="44">
        <v>3.7</v>
      </c>
      <c r="D40" s="44">
        <v>3.08</v>
      </c>
      <c r="E40" s="44">
        <v>3.99</v>
      </c>
      <c r="F40" s="44">
        <v>3.31</v>
      </c>
      <c r="G40" s="44">
        <v>3.99</v>
      </c>
      <c r="H40" s="45">
        <v>20.100000000000001</v>
      </c>
      <c r="I40" s="45">
        <v>20.100000000000001</v>
      </c>
      <c r="J40" s="45">
        <v>19.600000000000001</v>
      </c>
      <c r="K40" s="46" t="s">
        <v>25</v>
      </c>
      <c r="L40" s="46" t="s">
        <v>26</v>
      </c>
      <c r="M40" s="46" t="s">
        <v>26</v>
      </c>
      <c r="N40" s="46" t="s">
        <v>26</v>
      </c>
      <c r="O40" s="46" t="s">
        <v>26</v>
      </c>
      <c r="P40" s="46" t="s">
        <v>26</v>
      </c>
      <c r="Q40" s="46" t="s">
        <v>25</v>
      </c>
      <c r="R40" s="46" t="s">
        <v>25</v>
      </c>
      <c r="S40" s="46" t="s">
        <v>25</v>
      </c>
      <c r="T40" s="46" t="s">
        <v>25</v>
      </c>
      <c r="U40" s="46" t="s">
        <v>25</v>
      </c>
      <c r="V40" s="46" t="s">
        <v>25</v>
      </c>
      <c r="W40" s="46" t="s">
        <v>25</v>
      </c>
      <c r="X40" s="46" t="s">
        <v>25</v>
      </c>
      <c r="Y40" s="46" t="s">
        <v>25</v>
      </c>
      <c r="Z40" s="119" t="s">
        <v>74</v>
      </c>
      <c r="AA40" s="119" t="s">
        <v>74</v>
      </c>
      <c r="AB40" s="66"/>
      <c r="AC40" s="50" t="s">
        <v>74</v>
      </c>
      <c r="AD40" s="49">
        <v>35</v>
      </c>
      <c r="AF40" s="52">
        <v>43864</v>
      </c>
      <c r="AG40" s="54" t="s">
        <v>199</v>
      </c>
      <c r="AH40" s="54" t="s">
        <v>236</v>
      </c>
      <c r="AI40" s="59">
        <v>60</v>
      </c>
      <c r="AJ40" s="59">
        <v>500</v>
      </c>
      <c r="AK40" s="53" t="s">
        <v>227</v>
      </c>
      <c r="AL40" s="53" t="s">
        <v>264</v>
      </c>
      <c r="AM40" s="53" t="s">
        <v>228</v>
      </c>
      <c r="AN40" s="91" t="s">
        <v>286</v>
      </c>
      <c r="AO40" s="53" t="s">
        <v>240</v>
      </c>
      <c r="AP40" s="54">
        <v>51</v>
      </c>
      <c r="AQ40" s="54">
        <v>81</v>
      </c>
      <c r="AR40" s="54">
        <v>493</v>
      </c>
      <c r="AS40" s="54">
        <v>36</v>
      </c>
      <c r="AT40" s="54">
        <v>15</v>
      </c>
      <c r="AU40" s="37">
        <f t="shared" si="4"/>
        <v>0.70588235294117652</v>
      </c>
      <c r="AV40" s="56">
        <f t="shared" si="5"/>
        <v>0.44444444444444442</v>
      </c>
      <c r="AW40" s="56">
        <f t="shared" si="6"/>
        <v>0.29411764705882354</v>
      </c>
      <c r="AX40" s="57">
        <f t="shared" si="7"/>
        <v>3.0425963488843813E-2</v>
      </c>
      <c r="AY40" s="53">
        <v>131725</v>
      </c>
      <c r="AZ40" s="53">
        <v>303510</v>
      </c>
      <c r="BA40" s="53">
        <v>251990</v>
      </c>
      <c r="BB40" s="53">
        <v>429515</v>
      </c>
      <c r="BC40" s="53" t="s">
        <v>199</v>
      </c>
      <c r="BD40" s="87" t="s">
        <v>143</v>
      </c>
    </row>
    <row r="41" spans="1:56" ht="18" customHeight="1" x14ac:dyDescent="0.2">
      <c r="A41" s="16" t="s">
        <v>119</v>
      </c>
      <c r="B41" s="44">
        <v>3.58</v>
      </c>
      <c r="C41" s="44">
        <v>3.65</v>
      </c>
      <c r="D41" s="44">
        <v>2.9</v>
      </c>
      <c r="E41" s="44">
        <v>4</v>
      </c>
      <c r="F41" s="44">
        <v>3.07</v>
      </c>
      <c r="G41" s="44">
        <v>3.97</v>
      </c>
      <c r="H41" s="45">
        <v>21.6</v>
      </c>
      <c r="I41" s="45">
        <v>20.3</v>
      </c>
      <c r="J41" s="45">
        <v>21.7</v>
      </c>
      <c r="K41" s="46" t="s">
        <v>25</v>
      </c>
      <c r="L41" s="46" t="s">
        <v>26</v>
      </c>
      <c r="M41" s="46" t="s">
        <v>26</v>
      </c>
      <c r="N41" s="46" t="s">
        <v>26</v>
      </c>
      <c r="O41" s="46" t="s">
        <v>26</v>
      </c>
      <c r="P41" s="46" t="s">
        <v>26</v>
      </c>
      <c r="Q41" s="46" t="s">
        <v>25</v>
      </c>
      <c r="R41" s="46" t="s">
        <v>25</v>
      </c>
      <c r="S41" s="46" t="s">
        <v>25</v>
      </c>
      <c r="T41" s="46" t="s">
        <v>25</v>
      </c>
      <c r="U41" s="46" t="s">
        <v>25</v>
      </c>
      <c r="V41" s="46" t="s">
        <v>25</v>
      </c>
      <c r="W41" s="46" t="s">
        <v>25</v>
      </c>
      <c r="X41" s="46" t="s">
        <v>25</v>
      </c>
      <c r="Y41" s="46" t="s">
        <v>25</v>
      </c>
      <c r="Z41" s="116" t="s">
        <v>72</v>
      </c>
      <c r="AA41" s="116" t="s">
        <v>72</v>
      </c>
      <c r="AB41" s="66"/>
      <c r="AC41" s="50" t="s">
        <v>75</v>
      </c>
      <c r="AD41" s="49">
        <v>50</v>
      </c>
      <c r="AF41" s="52">
        <v>43845</v>
      </c>
      <c r="AG41" s="54" t="s">
        <v>199</v>
      </c>
      <c r="AH41" s="54" t="s">
        <v>241</v>
      </c>
      <c r="AI41" s="59">
        <v>95</v>
      </c>
      <c r="AJ41" s="59">
        <v>2500</v>
      </c>
      <c r="AK41" s="53" t="s">
        <v>224</v>
      </c>
      <c r="AL41" s="53" t="s">
        <v>264</v>
      </c>
      <c r="AM41" s="53" t="s">
        <v>228</v>
      </c>
      <c r="AN41" s="91" t="s">
        <v>313</v>
      </c>
      <c r="AO41" s="53" t="s">
        <v>222</v>
      </c>
      <c r="AP41" s="54">
        <v>92</v>
      </c>
      <c r="AQ41" s="54">
        <v>328</v>
      </c>
      <c r="AR41" s="54">
        <v>1680</v>
      </c>
      <c r="AS41" s="54">
        <v>66</v>
      </c>
      <c r="AT41" s="54">
        <v>23</v>
      </c>
      <c r="AU41" s="37">
        <f t="shared" si="4"/>
        <v>0.71739130434782605</v>
      </c>
      <c r="AV41" s="56">
        <f t="shared" si="5"/>
        <v>0.20121951219512196</v>
      </c>
      <c r="AW41" s="56">
        <f t="shared" si="6"/>
        <v>0.25</v>
      </c>
      <c r="AX41" s="57">
        <f t="shared" si="7"/>
        <v>1.369047619047619E-2</v>
      </c>
      <c r="AY41" s="53">
        <v>176096</v>
      </c>
      <c r="AZ41" s="53">
        <v>285316</v>
      </c>
      <c r="BA41" s="53">
        <v>293909</v>
      </c>
      <c r="BB41" s="53">
        <v>403129</v>
      </c>
      <c r="BC41" s="55">
        <v>321214</v>
      </c>
      <c r="BD41" s="87" t="s">
        <v>115</v>
      </c>
    </row>
    <row r="42" spans="1:56" ht="18" customHeight="1" x14ac:dyDescent="0.2">
      <c r="A42" s="16" t="s">
        <v>118</v>
      </c>
      <c r="B42" s="44">
        <v>3.34</v>
      </c>
      <c r="C42" s="44">
        <v>3.46</v>
      </c>
      <c r="D42" s="44">
        <v>2.7</v>
      </c>
      <c r="E42" s="44">
        <v>3.89</v>
      </c>
      <c r="F42" s="44">
        <v>2.86</v>
      </c>
      <c r="G42" s="44">
        <v>3.92</v>
      </c>
      <c r="H42" s="45">
        <v>20.399999999999999</v>
      </c>
      <c r="I42" s="45">
        <v>20.100000000000001</v>
      </c>
      <c r="J42" s="45">
        <v>20.2</v>
      </c>
      <c r="K42" s="46" t="s">
        <v>26</v>
      </c>
      <c r="L42" s="46" t="s">
        <v>26</v>
      </c>
      <c r="M42" s="46" t="s">
        <v>26</v>
      </c>
      <c r="N42" s="46" t="s">
        <v>26</v>
      </c>
      <c r="O42" s="46" t="s">
        <v>26</v>
      </c>
      <c r="P42" s="46" t="s">
        <v>26</v>
      </c>
      <c r="Q42" s="46" t="s">
        <v>25</v>
      </c>
      <c r="R42" s="46" t="s">
        <v>26</v>
      </c>
      <c r="S42" s="46" t="s">
        <v>25</v>
      </c>
      <c r="T42" s="46" t="s">
        <v>25</v>
      </c>
      <c r="U42" s="46" t="s">
        <v>25</v>
      </c>
      <c r="V42" s="46" t="s">
        <v>25</v>
      </c>
      <c r="W42" s="46" t="s">
        <v>25</v>
      </c>
      <c r="X42" s="46" t="s">
        <v>25</v>
      </c>
      <c r="Y42" s="46" t="s">
        <v>25</v>
      </c>
      <c r="Z42" s="117" t="s">
        <v>325</v>
      </c>
      <c r="AA42" s="119" t="s">
        <v>74</v>
      </c>
      <c r="AB42" s="66"/>
      <c r="AC42" s="50" t="s">
        <v>75</v>
      </c>
      <c r="AD42" s="49">
        <v>100</v>
      </c>
      <c r="AE42" s="8" t="s">
        <v>55</v>
      </c>
      <c r="AF42" s="52">
        <v>43831</v>
      </c>
      <c r="AG42" s="54" t="s">
        <v>199</v>
      </c>
      <c r="AH42" s="54" t="s">
        <v>236</v>
      </c>
      <c r="AI42" s="59">
        <v>75</v>
      </c>
      <c r="AJ42" s="59">
        <v>750</v>
      </c>
      <c r="AK42" s="53" t="s">
        <v>224</v>
      </c>
      <c r="AL42" s="53" t="s">
        <v>264</v>
      </c>
      <c r="AM42" s="53" t="s">
        <v>231</v>
      </c>
      <c r="AN42" s="91" t="s">
        <v>287</v>
      </c>
      <c r="AO42" s="53" t="s">
        <v>232</v>
      </c>
      <c r="AP42" s="54">
        <v>81</v>
      </c>
      <c r="AQ42" s="54">
        <v>82</v>
      </c>
      <c r="AR42" s="54">
        <v>1692</v>
      </c>
      <c r="AS42" s="54">
        <v>46</v>
      </c>
      <c r="AT42" s="54">
        <v>34</v>
      </c>
      <c r="AU42" s="37">
        <f t="shared" si="4"/>
        <v>0.5679012345679012</v>
      </c>
      <c r="AV42" s="56">
        <f t="shared" si="5"/>
        <v>0.56097560975609762</v>
      </c>
      <c r="AW42" s="56">
        <f t="shared" si="6"/>
        <v>0.41975308641975306</v>
      </c>
      <c r="AX42" s="57">
        <f t="shared" si="7"/>
        <v>2.0094562647754138E-2</v>
      </c>
      <c r="AY42" s="53">
        <v>210694</v>
      </c>
      <c r="AZ42" s="53">
        <v>357313</v>
      </c>
      <c r="BA42" s="53">
        <v>320222</v>
      </c>
      <c r="BB42" s="53">
        <v>466841</v>
      </c>
      <c r="BC42" s="55">
        <v>360209</v>
      </c>
      <c r="BD42" s="87" t="s">
        <v>145</v>
      </c>
    </row>
    <row r="43" spans="1:56" ht="18" customHeight="1" x14ac:dyDescent="0.2">
      <c r="A43" s="16" t="s">
        <v>120</v>
      </c>
      <c r="B43" s="44">
        <v>3.66</v>
      </c>
      <c r="C43" s="44">
        <v>3.72</v>
      </c>
      <c r="D43" s="44">
        <v>3.18</v>
      </c>
      <c r="E43" s="44">
        <v>3.96</v>
      </c>
      <c r="F43" s="44">
        <v>3.37</v>
      </c>
      <c r="G43" s="44">
        <v>3.97</v>
      </c>
      <c r="H43" s="45">
        <v>23.4</v>
      </c>
      <c r="I43" s="45">
        <v>21.2</v>
      </c>
      <c r="J43" s="45">
        <v>23.3</v>
      </c>
      <c r="K43" s="46" t="s">
        <v>26</v>
      </c>
      <c r="L43" s="46" t="s">
        <v>26</v>
      </c>
      <c r="M43" s="46" t="s">
        <v>26</v>
      </c>
      <c r="N43" s="46" t="s">
        <v>26</v>
      </c>
      <c r="O43" s="46" t="s">
        <v>26</v>
      </c>
      <c r="P43" s="46" t="s">
        <v>26</v>
      </c>
      <c r="Q43" s="46" t="s">
        <v>26</v>
      </c>
      <c r="R43" s="46" t="s">
        <v>25</v>
      </c>
      <c r="S43" s="46" t="s">
        <v>25</v>
      </c>
      <c r="T43" s="46" t="s">
        <v>25</v>
      </c>
      <c r="U43" s="46" t="s">
        <v>25</v>
      </c>
      <c r="V43" s="46" t="s">
        <v>25</v>
      </c>
      <c r="W43" s="46" t="s">
        <v>25</v>
      </c>
      <c r="X43" s="46" t="s">
        <v>25</v>
      </c>
      <c r="Y43" s="46" t="s">
        <v>25</v>
      </c>
      <c r="Z43" s="118" t="s">
        <v>74</v>
      </c>
      <c r="AA43" s="118" t="s">
        <v>74</v>
      </c>
      <c r="AB43" s="66"/>
      <c r="AC43" s="50" t="s">
        <v>74</v>
      </c>
      <c r="AD43" s="49">
        <v>0</v>
      </c>
      <c r="AE43" s="8" t="s">
        <v>56</v>
      </c>
      <c r="AF43" s="52">
        <v>43829</v>
      </c>
      <c r="AG43" s="54" t="s">
        <v>199</v>
      </c>
      <c r="AH43" s="54" t="s">
        <v>236</v>
      </c>
      <c r="AI43" s="59">
        <v>75</v>
      </c>
      <c r="AJ43" s="59">
        <v>2000</v>
      </c>
      <c r="AK43" s="53" t="s">
        <v>224</v>
      </c>
      <c r="AL43" s="53" t="s">
        <v>263</v>
      </c>
      <c r="AM43" s="53" t="s">
        <v>228</v>
      </c>
      <c r="AN43" s="91" t="s">
        <v>314</v>
      </c>
      <c r="AO43" s="53" t="s">
        <v>232</v>
      </c>
      <c r="AP43" s="54">
        <v>84</v>
      </c>
      <c r="AQ43" s="54">
        <v>297</v>
      </c>
      <c r="AR43" s="54">
        <v>1235</v>
      </c>
      <c r="AS43" s="54">
        <v>16</v>
      </c>
      <c r="AT43" s="54">
        <v>68</v>
      </c>
      <c r="AU43" s="37">
        <f t="shared" si="4"/>
        <v>0.19047619047619047</v>
      </c>
      <c r="AV43" s="56">
        <f t="shared" si="5"/>
        <v>5.387205387205387E-2</v>
      </c>
      <c r="AW43" s="56">
        <f t="shared" si="6"/>
        <v>0.80952380952380953</v>
      </c>
      <c r="AX43" s="57">
        <f t="shared" si="7"/>
        <v>5.5060728744939273E-2</v>
      </c>
      <c r="AY43" s="53">
        <v>304628</v>
      </c>
      <c r="AZ43" s="53">
        <v>304628</v>
      </c>
      <c r="BA43" s="53">
        <v>463130</v>
      </c>
      <c r="BB43" s="53">
        <v>463130</v>
      </c>
      <c r="BC43" s="53" t="s">
        <v>199</v>
      </c>
      <c r="BD43" s="87" t="s">
        <v>105</v>
      </c>
    </row>
    <row r="44" spans="1:56" ht="18" customHeight="1" x14ac:dyDescent="0.2">
      <c r="A44" s="16" t="s">
        <v>121</v>
      </c>
      <c r="B44" s="44">
        <v>3.31</v>
      </c>
      <c r="C44" s="44">
        <v>3.43</v>
      </c>
      <c r="D44" s="44">
        <v>2.74</v>
      </c>
      <c r="E44" s="44">
        <v>3.85</v>
      </c>
      <c r="F44" s="44">
        <v>2.92</v>
      </c>
      <c r="G44" s="44">
        <v>3.86</v>
      </c>
      <c r="H44" s="45">
        <v>21.1</v>
      </c>
      <c r="I44" s="45">
        <v>20</v>
      </c>
      <c r="J44" s="45">
        <v>21.2</v>
      </c>
      <c r="K44" s="46" t="s">
        <v>25</v>
      </c>
      <c r="L44" s="46" t="s">
        <v>26</v>
      </c>
      <c r="M44" s="46" t="s">
        <v>26</v>
      </c>
      <c r="N44" s="46" t="s">
        <v>26</v>
      </c>
      <c r="O44" s="46" t="s">
        <v>26</v>
      </c>
      <c r="P44" s="46" t="s">
        <v>26</v>
      </c>
      <c r="Q44" s="46" t="s">
        <v>25</v>
      </c>
      <c r="R44" s="46" t="s">
        <v>25</v>
      </c>
      <c r="S44" s="46" t="s">
        <v>25</v>
      </c>
      <c r="T44" s="46" t="s">
        <v>25</v>
      </c>
      <c r="U44" s="46" t="s">
        <v>25</v>
      </c>
      <c r="V44" s="46" t="s">
        <v>25</v>
      </c>
      <c r="W44" s="46" t="s">
        <v>25</v>
      </c>
      <c r="X44" s="46" t="s">
        <v>25</v>
      </c>
      <c r="Y44" s="46" t="s">
        <v>25</v>
      </c>
      <c r="Z44" s="118" t="s">
        <v>327</v>
      </c>
      <c r="AA44" s="118" t="s">
        <v>327</v>
      </c>
      <c r="AB44" s="66"/>
      <c r="AC44" s="50" t="s">
        <v>80</v>
      </c>
      <c r="AD44" s="49">
        <v>100</v>
      </c>
      <c r="AF44" s="52">
        <v>43862</v>
      </c>
      <c r="AG44" s="54" t="s">
        <v>199</v>
      </c>
      <c r="AH44" s="54" t="s">
        <v>236</v>
      </c>
      <c r="AI44" s="59">
        <v>80</v>
      </c>
      <c r="AJ44" s="59">
        <v>1500</v>
      </c>
      <c r="AK44" s="53" t="s">
        <v>224</v>
      </c>
      <c r="AL44" s="53" t="s">
        <v>263</v>
      </c>
      <c r="AM44" s="53" t="s">
        <v>226</v>
      </c>
      <c r="AN44" s="91" t="s">
        <v>279</v>
      </c>
      <c r="AO44" s="53" t="s">
        <v>222</v>
      </c>
      <c r="AP44" s="54">
        <v>373</v>
      </c>
      <c r="AQ44" s="54">
        <v>517</v>
      </c>
      <c r="AR44" s="54">
        <v>2580</v>
      </c>
      <c r="AS44" s="54">
        <v>134</v>
      </c>
      <c r="AT44" s="54">
        <v>200</v>
      </c>
      <c r="AU44" s="37">
        <f t="shared" si="4"/>
        <v>0.35924932975871315</v>
      </c>
      <c r="AV44" s="56">
        <f t="shared" si="5"/>
        <v>0.25918762088974856</v>
      </c>
      <c r="AW44" s="56">
        <f t="shared" si="6"/>
        <v>0.53619302949061665</v>
      </c>
      <c r="AX44" s="57">
        <f t="shared" si="7"/>
        <v>7.7519379844961239E-2</v>
      </c>
      <c r="AY44" s="53">
        <v>315416</v>
      </c>
      <c r="AZ44" s="53">
        <v>315416</v>
      </c>
      <c r="BA44" s="53">
        <v>517812</v>
      </c>
      <c r="BB44" s="53">
        <v>517812</v>
      </c>
      <c r="BC44" s="53" t="s">
        <v>199</v>
      </c>
      <c r="BD44" s="87" t="s">
        <v>111</v>
      </c>
    </row>
    <row r="45" spans="1:56" ht="18" customHeight="1" x14ac:dyDescent="0.2">
      <c r="A45" s="16" t="s">
        <v>122</v>
      </c>
      <c r="B45" s="44">
        <v>3.6</v>
      </c>
      <c r="C45" s="44">
        <v>3.66</v>
      </c>
      <c r="D45" s="44">
        <v>3.27</v>
      </c>
      <c r="E45" s="44">
        <v>4</v>
      </c>
      <c r="F45" s="44">
        <v>3.4</v>
      </c>
      <c r="G45" s="44">
        <v>3.96</v>
      </c>
      <c r="H45" s="45">
        <v>21.6</v>
      </c>
      <c r="I45" s="45">
        <v>20.100000000000001</v>
      </c>
      <c r="J45" s="45">
        <v>21.8</v>
      </c>
      <c r="K45" s="46" t="s">
        <v>26</v>
      </c>
      <c r="L45" s="46" t="s">
        <v>26</v>
      </c>
      <c r="M45" s="46" t="s">
        <v>26</v>
      </c>
      <c r="N45" s="46" t="s">
        <v>26</v>
      </c>
      <c r="O45" s="46" t="s">
        <v>26</v>
      </c>
      <c r="P45" s="46" t="s">
        <v>26</v>
      </c>
      <c r="Q45" s="46" t="s">
        <v>26</v>
      </c>
      <c r="R45" s="46" t="s">
        <v>25</v>
      </c>
      <c r="S45" s="46" t="s">
        <v>25</v>
      </c>
      <c r="T45" s="46" t="s">
        <v>25</v>
      </c>
      <c r="U45" s="46" t="s">
        <v>25</v>
      </c>
      <c r="V45" s="46" t="s">
        <v>25</v>
      </c>
      <c r="W45" s="46" t="s">
        <v>25</v>
      </c>
      <c r="X45" s="46" t="s">
        <v>25</v>
      </c>
      <c r="Y45" s="46" t="s">
        <v>25</v>
      </c>
      <c r="Z45" s="117" t="s">
        <v>328</v>
      </c>
      <c r="AA45" s="117" t="s">
        <v>328</v>
      </c>
      <c r="AB45" s="66" t="s">
        <v>164</v>
      </c>
      <c r="AC45" s="50" t="s">
        <v>75</v>
      </c>
      <c r="AD45" s="49">
        <v>100</v>
      </c>
      <c r="AE45" s="62" t="s">
        <v>57</v>
      </c>
      <c r="AF45" s="52">
        <v>43800</v>
      </c>
      <c r="AG45" s="54" t="s">
        <v>199</v>
      </c>
      <c r="AH45" s="54" t="s">
        <v>236</v>
      </c>
      <c r="AI45" s="59">
        <v>100</v>
      </c>
      <c r="AJ45" s="59">
        <v>350</v>
      </c>
      <c r="AK45" s="53" t="s">
        <v>227</v>
      </c>
      <c r="AL45" s="53" t="s">
        <v>264</v>
      </c>
      <c r="AM45" s="53" t="s">
        <v>228</v>
      </c>
      <c r="AN45" s="91" t="s">
        <v>315</v>
      </c>
      <c r="AO45" s="53" t="s">
        <v>240</v>
      </c>
      <c r="AP45" s="54">
        <v>46</v>
      </c>
      <c r="AQ45" s="54">
        <v>428</v>
      </c>
      <c r="AR45" s="54">
        <v>678</v>
      </c>
      <c r="AS45" s="54">
        <v>36</v>
      </c>
      <c r="AT45" s="54">
        <v>7</v>
      </c>
      <c r="AU45" s="37">
        <f t="shared" si="4"/>
        <v>0.78260869565217395</v>
      </c>
      <c r="AV45" s="56">
        <f t="shared" si="5"/>
        <v>8.4112149532710276E-2</v>
      </c>
      <c r="AW45" s="56">
        <f t="shared" si="6"/>
        <v>0.15217391304347827</v>
      </c>
      <c r="AX45" s="57">
        <f t="shared" si="7"/>
        <v>1.0324483775811209E-2</v>
      </c>
      <c r="AY45" s="53">
        <v>143320</v>
      </c>
      <c r="AZ45" s="53">
        <v>251800</v>
      </c>
      <c r="BA45" s="53">
        <v>285128</v>
      </c>
      <c r="BB45" s="53">
        <v>393608</v>
      </c>
      <c r="BC45" s="55">
        <v>312248</v>
      </c>
      <c r="BD45" s="87" t="s">
        <v>123</v>
      </c>
    </row>
    <row r="46" spans="1:56" ht="18" customHeight="1" x14ac:dyDescent="0.2">
      <c r="A46" s="16" t="s">
        <v>145</v>
      </c>
      <c r="B46" s="44">
        <v>3.3</v>
      </c>
      <c r="C46" s="44">
        <v>3.42</v>
      </c>
      <c r="D46" s="44">
        <v>2.46</v>
      </c>
      <c r="E46" s="44">
        <v>3.94</v>
      </c>
      <c r="F46" s="44">
        <v>2.73</v>
      </c>
      <c r="G46" s="44">
        <v>3.92</v>
      </c>
      <c r="H46" s="45">
        <v>20.6</v>
      </c>
      <c r="I46" s="45">
        <v>19.899999999999999</v>
      </c>
      <c r="J46" s="45">
        <v>20.6</v>
      </c>
      <c r="K46" s="46" t="s">
        <v>26</v>
      </c>
      <c r="L46" s="46" t="s">
        <v>26</v>
      </c>
      <c r="M46" s="46" t="s">
        <v>26</v>
      </c>
      <c r="N46" s="46" t="s">
        <v>26</v>
      </c>
      <c r="O46" s="46" t="s">
        <v>25</v>
      </c>
      <c r="P46" s="46" t="s">
        <v>26</v>
      </c>
      <c r="Q46" s="46" t="s">
        <v>25</v>
      </c>
      <c r="R46" s="46" t="s">
        <v>25</v>
      </c>
      <c r="S46" s="46" t="s">
        <v>25</v>
      </c>
      <c r="T46" s="46" t="s">
        <v>25</v>
      </c>
      <c r="U46" s="46" t="s">
        <v>25</v>
      </c>
      <c r="V46" s="46" t="s">
        <v>25</v>
      </c>
      <c r="W46" s="46" t="s">
        <v>25</v>
      </c>
      <c r="X46" s="46" t="s">
        <v>25</v>
      </c>
      <c r="Y46" s="46" t="s">
        <v>25</v>
      </c>
      <c r="Z46" s="116" t="s">
        <v>72</v>
      </c>
      <c r="AA46" s="116" t="s">
        <v>72</v>
      </c>
      <c r="AB46" s="63" t="s">
        <v>165</v>
      </c>
      <c r="AC46" s="51" t="s">
        <v>74</v>
      </c>
      <c r="AD46" s="46">
        <v>30</v>
      </c>
      <c r="AE46" s="63"/>
      <c r="AF46" s="52">
        <v>43862</v>
      </c>
      <c r="AG46" s="54" t="s">
        <v>199</v>
      </c>
      <c r="AH46" s="54" t="s">
        <v>236</v>
      </c>
      <c r="AI46" s="59">
        <v>100</v>
      </c>
      <c r="AJ46" s="59">
        <v>2000</v>
      </c>
      <c r="AK46" s="53" t="s">
        <v>227</v>
      </c>
      <c r="AL46" s="53" t="s">
        <v>264</v>
      </c>
      <c r="AM46" s="53" t="s">
        <v>226</v>
      </c>
      <c r="AN46" s="91" t="s">
        <v>269</v>
      </c>
      <c r="AO46" s="53" t="s">
        <v>229</v>
      </c>
      <c r="AP46" s="54">
        <v>109</v>
      </c>
      <c r="AQ46" s="54">
        <v>496</v>
      </c>
      <c r="AR46" s="54">
        <v>1789</v>
      </c>
      <c r="AS46" s="54">
        <v>50</v>
      </c>
      <c r="AT46" s="54">
        <v>59</v>
      </c>
      <c r="AU46" s="37">
        <f t="shared" si="4"/>
        <v>0.45871559633027525</v>
      </c>
      <c r="AV46" s="56">
        <f t="shared" si="5"/>
        <v>0.10080645161290322</v>
      </c>
      <c r="AW46" s="56">
        <f t="shared" si="6"/>
        <v>0.54128440366972475</v>
      </c>
      <c r="AX46" s="57">
        <f t="shared" si="7"/>
        <v>3.2979318054779209E-2</v>
      </c>
      <c r="AY46" s="53">
        <v>223100</v>
      </c>
      <c r="AZ46" s="53">
        <v>223100</v>
      </c>
      <c r="BA46" s="53">
        <v>405778</v>
      </c>
      <c r="BB46" s="53">
        <v>405778</v>
      </c>
      <c r="BC46" s="53" t="s">
        <v>199</v>
      </c>
      <c r="BD46" s="87" t="s">
        <v>119</v>
      </c>
    </row>
    <row r="47" spans="1:56" ht="18" customHeight="1" x14ac:dyDescent="0.2">
      <c r="A47" s="16" t="s">
        <v>123</v>
      </c>
      <c r="B47" s="44">
        <v>3.4</v>
      </c>
      <c r="C47" s="44">
        <v>3.53</v>
      </c>
      <c r="D47" s="44">
        <v>2.73</v>
      </c>
      <c r="E47" s="44">
        <v>3.98</v>
      </c>
      <c r="F47" s="44">
        <v>2.98</v>
      </c>
      <c r="G47" s="44">
        <v>3.97</v>
      </c>
      <c r="H47" s="45">
        <v>20.399999999999999</v>
      </c>
      <c r="I47" s="45">
        <v>19.600000000000001</v>
      </c>
      <c r="J47" s="45">
        <v>20.100000000000001</v>
      </c>
      <c r="K47" s="46" t="s">
        <v>26</v>
      </c>
      <c r="L47" s="46" t="s">
        <v>26</v>
      </c>
      <c r="M47" s="46" t="s">
        <v>26</v>
      </c>
      <c r="N47" s="46" t="s">
        <v>26</v>
      </c>
      <c r="O47" s="46" t="s">
        <v>26</v>
      </c>
      <c r="P47" s="46" t="s">
        <v>26</v>
      </c>
      <c r="Q47" s="46" t="s">
        <v>25</v>
      </c>
      <c r="R47" s="46" t="s">
        <v>25</v>
      </c>
      <c r="S47" s="46" t="s">
        <v>25</v>
      </c>
      <c r="T47" s="46" t="s">
        <v>25</v>
      </c>
      <c r="U47" s="46" t="s">
        <v>25</v>
      </c>
      <c r="V47" s="46" t="s">
        <v>25</v>
      </c>
      <c r="W47" s="46" t="s">
        <v>25</v>
      </c>
      <c r="X47" s="46" t="s">
        <v>25</v>
      </c>
      <c r="Y47" s="46" t="s">
        <v>25</v>
      </c>
      <c r="Z47" s="100" t="s">
        <v>334</v>
      </c>
      <c r="AA47" s="100" t="s">
        <v>323</v>
      </c>
      <c r="AB47" s="66"/>
      <c r="AC47" s="48" t="s">
        <v>76</v>
      </c>
      <c r="AD47" s="49">
        <v>100</v>
      </c>
      <c r="AE47" s="63"/>
      <c r="AF47" s="52">
        <v>43858</v>
      </c>
      <c r="AG47" s="54" t="s">
        <v>199</v>
      </c>
      <c r="AH47" s="54" t="s">
        <v>236</v>
      </c>
      <c r="AI47" s="59">
        <v>85</v>
      </c>
      <c r="AJ47" s="59">
        <v>1250</v>
      </c>
      <c r="AK47" s="53" t="s">
        <v>224</v>
      </c>
      <c r="AL47" s="53" t="s">
        <v>264</v>
      </c>
      <c r="AM47" s="53" t="s">
        <v>228</v>
      </c>
      <c r="AN47" s="91" t="s">
        <v>316</v>
      </c>
      <c r="AO47" s="53" t="s">
        <v>242</v>
      </c>
      <c r="AP47" s="54">
        <v>93</v>
      </c>
      <c r="AQ47" s="54">
        <v>456</v>
      </c>
      <c r="AR47" s="54">
        <v>735</v>
      </c>
      <c r="AS47" s="54">
        <v>80</v>
      </c>
      <c r="AT47" s="54">
        <v>10</v>
      </c>
      <c r="AU47" s="37">
        <f t="shared" si="4"/>
        <v>0.86021505376344087</v>
      </c>
      <c r="AV47" s="56">
        <f t="shared" si="5"/>
        <v>0.17543859649122806</v>
      </c>
      <c r="AW47" s="56">
        <f t="shared" si="6"/>
        <v>0.10752688172043011</v>
      </c>
      <c r="AX47" s="57">
        <f t="shared" si="7"/>
        <v>1.3605442176870748E-2</v>
      </c>
      <c r="AY47" s="53">
        <v>143320</v>
      </c>
      <c r="AZ47" s="53">
        <v>251800</v>
      </c>
      <c r="BA47" s="53">
        <v>294985</v>
      </c>
      <c r="BB47" s="53">
        <v>403465</v>
      </c>
      <c r="BC47" s="55">
        <v>322105</v>
      </c>
      <c r="BD47" s="87" t="s">
        <v>91</v>
      </c>
    </row>
    <row r="48" spans="1:56" ht="18" customHeight="1" x14ac:dyDescent="0.2">
      <c r="A48" s="16" t="s">
        <v>126</v>
      </c>
      <c r="B48" s="44">
        <v>3.56</v>
      </c>
      <c r="C48" s="44">
        <v>3.62</v>
      </c>
      <c r="D48" s="44">
        <v>3.03</v>
      </c>
      <c r="E48" s="44">
        <v>4</v>
      </c>
      <c r="F48" s="44">
        <v>3.18</v>
      </c>
      <c r="G48" s="44">
        <v>4</v>
      </c>
      <c r="H48" s="45">
        <v>20.100000000000001</v>
      </c>
      <c r="I48" s="45">
        <v>19.8</v>
      </c>
      <c r="J48" s="45">
        <v>19.899999999999999</v>
      </c>
      <c r="K48" s="46" t="s">
        <v>25</v>
      </c>
      <c r="L48" s="46" t="s">
        <v>26</v>
      </c>
      <c r="M48" s="46" t="s">
        <v>25</v>
      </c>
      <c r="N48" s="46" t="s">
        <v>26</v>
      </c>
      <c r="O48" s="46" t="s">
        <v>26</v>
      </c>
      <c r="P48" s="46" t="s">
        <v>25</v>
      </c>
      <c r="Q48" s="46" t="s">
        <v>25</v>
      </c>
      <c r="R48" s="46" t="s">
        <v>25</v>
      </c>
      <c r="S48" s="46" t="s">
        <v>25</v>
      </c>
      <c r="T48" s="46" t="s">
        <v>25</v>
      </c>
      <c r="U48" s="46" t="s">
        <v>25</v>
      </c>
      <c r="V48" s="46" t="s">
        <v>25</v>
      </c>
      <c r="W48" s="46" t="s">
        <v>25</v>
      </c>
      <c r="X48" s="46" t="s">
        <v>25</v>
      </c>
      <c r="Y48" s="46" t="s">
        <v>25</v>
      </c>
      <c r="Z48" s="100" t="s">
        <v>323</v>
      </c>
      <c r="AA48" s="118" t="s">
        <v>74</v>
      </c>
      <c r="AB48" s="66"/>
      <c r="AC48" s="50" t="s">
        <v>76</v>
      </c>
      <c r="AD48" s="49">
        <v>20</v>
      </c>
      <c r="AE48" s="63" t="s">
        <v>60</v>
      </c>
      <c r="AF48" s="52">
        <v>43831</v>
      </c>
      <c r="AG48" s="54" t="s">
        <v>199</v>
      </c>
      <c r="AH48" s="54" t="s">
        <v>236</v>
      </c>
      <c r="AI48" s="59">
        <v>60</v>
      </c>
      <c r="AJ48" s="59">
        <v>1000</v>
      </c>
      <c r="AK48" s="53" t="s">
        <v>224</v>
      </c>
      <c r="AL48" s="53" t="s">
        <v>263</v>
      </c>
      <c r="AM48" s="53" t="s">
        <v>228</v>
      </c>
      <c r="AN48" s="91" t="s">
        <v>318</v>
      </c>
      <c r="AO48" s="53" t="s">
        <v>222</v>
      </c>
      <c r="AP48" s="54">
        <v>75</v>
      </c>
      <c r="AQ48" s="54">
        <v>180</v>
      </c>
      <c r="AR48" s="54">
        <v>2176</v>
      </c>
      <c r="AS48" s="54">
        <v>24</v>
      </c>
      <c r="AT48" s="54">
        <v>45</v>
      </c>
      <c r="AU48" s="37">
        <f t="shared" si="4"/>
        <v>0.32</v>
      </c>
      <c r="AV48" s="56">
        <f t="shared" si="5"/>
        <v>0.13333333333333333</v>
      </c>
      <c r="AW48" s="56">
        <f t="shared" si="6"/>
        <v>0.6</v>
      </c>
      <c r="AX48" s="57">
        <f t="shared" si="7"/>
        <v>2.0680147058823529E-2</v>
      </c>
      <c r="AY48" s="53">
        <v>279080</v>
      </c>
      <c r="AZ48" s="53">
        <v>279080</v>
      </c>
      <c r="BA48" s="53">
        <v>414918</v>
      </c>
      <c r="BB48" s="53">
        <v>414918</v>
      </c>
      <c r="BC48" s="53" t="s">
        <v>199</v>
      </c>
      <c r="BD48" s="87" t="s">
        <v>103</v>
      </c>
    </row>
    <row r="49" spans="1:56" ht="18" customHeight="1" x14ac:dyDescent="0.2">
      <c r="A49" s="16" t="s">
        <v>127</v>
      </c>
      <c r="B49" s="44">
        <v>3.46</v>
      </c>
      <c r="C49" s="44">
        <v>3.57</v>
      </c>
      <c r="D49" s="44">
        <v>2.95</v>
      </c>
      <c r="E49" s="44">
        <v>3.91</v>
      </c>
      <c r="F49" s="44">
        <v>3.09</v>
      </c>
      <c r="G49" s="44">
        <v>3.94</v>
      </c>
      <c r="H49" s="45">
        <v>20.5</v>
      </c>
      <c r="I49" s="45">
        <v>20.100000000000001</v>
      </c>
      <c r="J49" s="45">
        <v>20.2</v>
      </c>
      <c r="K49" s="46" t="s">
        <v>26</v>
      </c>
      <c r="L49" s="46" t="s">
        <v>26</v>
      </c>
      <c r="M49" s="46" t="s">
        <v>26</v>
      </c>
      <c r="N49" s="46" t="s">
        <v>26</v>
      </c>
      <c r="O49" s="46" t="s">
        <v>26</v>
      </c>
      <c r="P49" s="46" t="s">
        <v>26</v>
      </c>
      <c r="Q49" s="46" t="s">
        <v>25</v>
      </c>
      <c r="R49" s="46" t="s">
        <v>26</v>
      </c>
      <c r="S49" s="46" t="s">
        <v>25</v>
      </c>
      <c r="T49" s="46" t="s">
        <v>25</v>
      </c>
      <c r="U49" s="46" t="s">
        <v>25</v>
      </c>
      <c r="V49" s="46" t="s">
        <v>26</v>
      </c>
      <c r="W49" s="46" t="s">
        <v>25</v>
      </c>
      <c r="X49" s="46" t="s">
        <v>26</v>
      </c>
      <c r="Y49" s="46" t="s">
        <v>25</v>
      </c>
      <c r="Z49" s="100" t="s">
        <v>323</v>
      </c>
      <c r="AA49" s="100" t="s">
        <v>323</v>
      </c>
      <c r="AB49" s="66"/>
      <c r="AC49" s="50" t="s">
        <v>76</v>
      </c>
      <c r="AD49" s="49">
        <v>40</v>
      </c>
      <c r="AE49" s="63" t="s">
        <v>61</v>
      </c>
      <c r="AF49" s="52">
        <v>43723</v>
      </c>
      <c r="AG49" s="54" t="s">
        <v>199</v>
      </c>
      <c r="AH49" s="54" t="s">
        <v>241</v>
      </c>
      <c r="AI49" s="59">
        <v>60</v>
      </c>
      <c r="AJ49" s="59">
        <v>200</v>
      </c>
      <c r="AK49" s="53" t="s">
        <v>224</v>
      </c>
      <c r="AL49" s="53" t="s">
        <v>264</v>
      </c>
      <c r="AM49" s="53" t="s">
        <v>228</v>
      </c>
      <c r="AN49" s="91" t="s">
        <v>289</v>
      </c>
      <c r="AO49" s="53" t="s">
        <v>232</v>
      </c>
      <c r="AP49" s="54">
        <v>120</v>
      </c>
      <c r="AQ49" s="54">
        <v>206</v>
      </c>
      <c r="AR49" s="54">
        <v>578</v>
      </c>
      <c r="AS49" s="54">
        <v>103</v>
      </c>
      <c r="AT49" s="54">
        <v>16</v>
      </c>
      <c r="AU49" s="37">
        <f t="shared" si="4"/>
        <v>0.85833333333333328</v>
      </c>
      <c r="AV49" s="56">
        <f t="shared" si="5"/>
        <v>0.5</v>
      </c>
      <c r="AW49" s="56">
        <f t="shared" si="6"/>
        <v>0.13333333333333333</v>
      </c>
      <c r="AX49" s="57">
        <f t="shared" si="7"/>
        <v>2.768166089965398E-2</v>
      </c>
      <c r="AY49" s="53">
        <v>182940</v>
      </c>
      <c r="AZ49" s="53">
        <v>392986</v>
      </c>
      <c r="BA49" s="53">
        <v>313242</v>
      </c>
      <c r="BB49" s="53">
        <v>523288</v>
      </c>
      <c r="BC49" s="55">
        <v>355660</v>
      </c>
      <c r="BD49" s="87" t="s">
        <v>95</v>
      </c>
    </row>
    <row r="50" spans="1:56" ht="18" customHeight="1" x14ac:dyDescent="0.2">
      <c r="A50" s="16" t="s">
        <v>128</v>
      </c>
      <c r="B50" s="44">
        <v>3.42</v>
      </c>
      <c r="C50" s="44">
        <v>3.56</v>
      </c>
      <c r="D50" s="44">
        <v>2.6</v>
      </c>
      <c r="E50" s="44">
        <v>4</v>
      </c>
      <c r="F50" s="44">
        <v>3.01</v>
      </c>
      <c r="G50" s="44">
        <v>4</v>
      </c>
      <c r="H50" s="45">
        <v>19.5</v>
      </c>
      <c r="I50" s="45">
        <v>19.8</v>
      </c>
      <c r="J50" s="45">
        <v>19.100000000000001</v>
      </c>
      <c r="K50" s="46" t="s">
        <v>26</v>
      </c>
      <c r="L50" s="46" t="s">
        <v>26</v>
      </c>
      <c r="M50" s="46" t="s">
        <v>26</v>
      </c>
      <c r="N50" s="46" t="s">
        <v>26</v>
      </c>
      <c r="O50" s="46" t="s">
        <v>26</v>
      </c>
      <c r="P50" s="46" t="s">
        <v>26</v>
      </c>
      <c r="Q50" s="46" t="s">
        <v>25</v>
      </c>
      <c r="R50" s="46" t="s">
        <v>25</v>
      </c>
      <c r="S50" s="46" t="s">
        <v>25</v>
      </c>
      <c r="T50" s="46" t="s">
        <v>25</v>
      </c>
      <c r="U50" s="46" t="s">
        <v>25</v>
      </c>
      <c r="V50" s="46" t="s">
        <v>25</v>
      </c>
      <c r="W50" s="46" t="s">
        <v>25</v>
      </c>
      <c r="X50" s="46" t="s">
        <v>25</v>
      </c>
      <c r="Y50" s="46" t="s">
        <v>25</v>
      </c>
      <c r="Z50" s="117" t="s">
        <v>338</v>
      </c>
      <c r="AA50" s="118" t="s">
        <v>74</v>
      </c>
      <c r="AB50" s="66"/>
      <c r="AC50" s="50" t="s">
        <v>74</v>
      </c>
      <c r="AD50" s="49">
        <v>100</v>
      </c>
      <c r="AE50" s="63" t="s">
        <v>62</v>
      </c>
      <c r="AF50" s="52">
        <v>43739</v>
      </c>
      <c r="AG50" s="54" t="s">
        <v>199</v>
      </c>
      <c r="AH50" s="54" t="s">
        <v>236</v>
      </c>
      <c r="AI50" s="59">
        <v>102</v>
      </c>
      <c r="AJ50" s="59">
        <v>900</v>
      </c>
      <c r="AK50" s="53" t="s">
        <v>224</v>
      </c>
      <c r="AL50" s="53" t="s">
        <v>264</v>
      </c>
      <c r="AM50" s="53" t="s">
        <v>243</v>
      </c>
      <c r="AN50" s="91" t="s">
        <v>290</v>
      </c>
      <c r="AO50" s="53" t="s">
        <v>222</v>
      </c>
      <c r="AP50" s="54">
        <v>53</v>
      </c>
      <c r="AQ50" s="54">
        <v>119</v>
      </c>
      <c r="AR50" s="54">
        <v>606</v>
      </c>
      <c r="AS50" s="54">
        <v>44</v>
      </c>
      <c r="AT50" s="54">
        <v>8</v>
      </c>
      <c r="AU50" s="37">
        <f t="shared" si="4"/>
        <v>0.83018867924528306</v>
      </c>
      <c r="AV50" s="56">
        <f t="shared" si="5"/>
        <v>0.36974789915966388</v>
      </c>
      <c r="AW50" s="56">
        <f t="shared" si="6"/>
        <v>0.15094339622641509</v>
      </c>
      <c r="AX50" s="57">
        <f t="shared" si="7"/>
        <v>1.3201320132013201E-2</v>
      </c>
      <c r="AY50" s="53">
        <v>104912</v>
      </c>
      <c r="AZ50" s="53">
        <v>249012</v>
      </c>
      <c r="BA50" s="53">
        <v>271959</v>
      </c>
      <c r="BB50" s="53">
        <v>416059</v>
      </c>
      <c r="BC50" s="53" t="s">
        <v>199</v>
      </c>
      <c r="BD50" s="87" t="s">
        <v>101</v>
      </c>
    </row>
    <row r="51" spans="1:56" ht="18" customHeight="1" x14ac:dyDescent="0.2">
      <c r="A51" s="16" t="s">
        <v>129</v>
      </c>
      <c r="B51" s="44">
        <v>3.55</v>
      </c>
      <c r="C51" s="44">
        <v>3.61</v>
      </c>
      <c r="D51" s="44">
        <v>3.13</v>
      </c>
      <c r="E51" s="44">
        <v>3.95</v>
      </c>
      <c r="F51" s="44">
        <v>3.25</v>
      </c>
      <c r="G51" s="44">
        <v>3.95</v>
      </c>
      <c r="H51" s="45">
        <v>20.399999999999999</v>
      </c>
      <c r="I51" s="45">
        <v>20.6</v>
      </c>
      <c r="J51" s="45">
        <v>20.3</v>
      </c>
      <c r="K51" s="46" t="s">
        <v>26</v>
      </c>
      <c r="L51" s="46" t="s">
        <v>26</v>
      </c>
      <c r="M51" s="46" t="s">
        <v>26</v>
      </c>
      <c r="N51" s="46" t="s">
        <v>26</v>
      </c>
      <c r="O51" s="46" t="s">
        <v>26</v>
      </c>
      <c r="P51" s="46" t="s">
        <v>26</v>
      </c>
      <c r="Q51" s="46" t="s">
        <v>25</v>
      </c>
      <c r="R51" s="46" t="s">
        <v>26</v>
      </c>
      <c r="S51" s="46" t="s">
        <v>25</v>
      </c>
      <c r="T51" s="46" t="s">
        <v>25</v>
      </c>
      <c r="U51" s="46" t="s">
        <v>25</v>
      </c>
      <c r="V51" s="46" t="s">
        <v>25</v>
      </c>
      <c r="W51" s="46" t="s">
        <v>25</v>
      </c>
      <c r="X51" s="46" t="s">
        <v>26</v>
      </c>
      <c r="Y51" s="46" t="s">
        <v>25</v>
      </c>
      <c r="Z51" s="118" t="s">
        <v>74</v>
      </c>
      <c r="AA51" s="118" t="s">
        <v>74</v>
      </c>
      <c r="AB51" s="66"/>
      <c r="AC51" s="50" t="s">
        <v>79</v>
      </c>
      <c r="AD51" s="49">
        <v>50</v>
      </c>
      <c r="AE51" s="63" t="s">
        <v>63</v>
      </c>
      <c r="AF51" s="52">
        <v>43770</v>
      </c>
      <c r="AG51" s="54" t="s">
        <v>199</v>
      </c>
      <c r="AH51" s="54" t="s">
        <v>236</v>
      </c>
      <c r="AI51" s="59">
        <v>75</v>
      </c>
      <c r="AJ51" s="59">
        <v>1000</v>
      </c>
      <c r="AK51" s="53" t="s">
        <v>224</v>
      </c>
      <c r="AL51" s="53" t="s">
        <v>264</v>
      </c>
      <c r="AM51" s="53" t="s">
        <v>228</v>
      </c>
      <c r="AN51" s="91" t="s">
        <v>291</v>
      </c>
      <c r="AO51" s="53" t="s">
        <v>247</v>
      </c>
      <c r="AP51" s="54">
        <v>72</v>
      </c>
      <c r="AQ51" s="54">
        <v>102</v>
      </c>
      <c r="AR51" s="54">
        <v>977</v>
      </c>
      <c r="AS51" s="54">
        <v>43</v>
      </c>
      <c r="AT51" s="54">
        <v>28</v>
      </c>
      <c r="AU51" s="37">
        <f t="shared" si="4"/>
        <v>0.59722222222222221</v>
      </c>
      <c r="AV51" s="56">
        <f t="shared" si="5"/>
        <v>0.42156862745098039</v>
      </c>
      <c r="AW51" s="56">
        <f t="shared" si="6"/>
        <v>0.3888888888888889</v>
      </c>
      <c r="AX51" s="57">
        <f t="shared" si="7"/>
        <v>2.8659160696008188E-2</v>
      </c>
      <c r="AY51" s="53">
        <v>176424</v>
      </c>
      <c r="AZ51" s="53">
        <v>284744</v>
      </c>
      <c r="BA51" s="53">
        <v>332631</v>
      </c>
      <c r="BB51" s="53">
        <v>440951</v>
      </c>
      <c r="BC51" s="53" t="s">
        <v>199</v>
      </c>
      <c r="BD51" s="87" t="s">
        <v>130</v>
      </c>
    </row>
    <row r="52" spans="1:56" ht="18" customHeight="1" x14ac:dyDescent="0.2">
      <c r="A52" s="16" t="s">
        <v>330</v>
      </c>
      <c r="B52" s="44">
        <v>3.45</v>
      </c>
      <c r="C52" s="44">
        <v>3.52</v>
      </c>
      <c r="D52" s="44">
        <v>2.91</v>
      </c>
      <c r="E52" s="44">
        <v>3.92</v>
      </c>
      <c r="F52" s="44">
        <v>3.07</v>
      </c>
      <c r="G52" s="44">
        <v>3.92</v>
      </c>
      <c r="H52" s="45">
        <v>21.1</v>
      </c>
      <c r="I52" s="45">
        <v>20.3</v>
      </c>
      <c r="J52" s="45">
        <v>21.1</v>
      </c>
      <c r="K52" s="46" t="s">
        <v>25</v>
      </c>
      <c r="L52" s="46" t="s">
        <v>26</v>
      </c>
      <c r="M52" s="46" t="s">
        <v>26</v>
      </c>
      <c r="N52" s="46" t="s">
        <v>26</v>
      </c>
      <c r="O52" s="46" t="s">
        <v>26</v>
      </c>
      <c r="P52" s="46" t="s">
        <v>26</v>
      </c>
      <c r="Q52" s="46" t="s">
        <v>25</v>
      </c>
      <c r="R52" s="46" t="s">
        <v>25</v>
      </c>
      <c r="S52" s="46" t="s">
        <v>25</v>
      </c>
      <c r="T52" s="46" t="s">
        <v>25</v>
      </c>
      <c r="U52" s="46" t="s">
        <v>25</v>
      </c>
      <c r="V52" s="46" t="s">
        <v>25</v>
      </c>
      <c r="W52" s="46" t="s">
        <v>25</v>
      </c>
      <c r="X52" s="46" t="s">
        <v>25</v>
      </c>
      <c r="Y52" s="46" t="s">
        <v>25</v>
      </c>
      <c r="Z52" s="116" t="s">
        <v>72</v>
      </c>
      <c r="AA52" s="119" t="s">
        <v>74</v>
      </c>
      <c r="AB52" s="66"/>
      <c r="AC52" s="50" t="s">
        <v>78</v>
      </c>
      <c r="AD52" s="49">
        <v>0</v>
      </c>
      <c r="AE52" s="63"/>
      <c r="AF52" s="52">
        <v>43845</v>
      </c>
      <c r="AG52" s="58" t="s">
        <v>198</v>
      </c>
      <c r="AH52" s="54" t="s">
        <v>241</v>
      </c>
      <c r="AI52" s="59">
        <v>75</v>
      </c>
      <c r="AJ52" s="59">
        <v>2000</v>
      </c>
      <c r="AK52" s="53" t="s">
        <v>224</v>
      </c>
      <c r="AL52" s="53" t="s">
        <v>265</v>
      </c>
      <c r="AM52" s="53" t="s">
        <v>228</v>
      </c>
      <c r="AN52" s="91" t="s">
        <v>292</v>
      </c>
      <c r="AO52" s="53" t="s">
        <v>222</v>
      </c>
      <c r="AP52" s="54">
        <v>138</v>
      </c>
      <c r="AQ52" s="54">
        <v>292</v>
      </c>
      <c r="AR52" s="54">
        <v>2626</v>
      </c>
      <c r="AS52" s="54">
        <v>54</v>
      </c>
      <c r="AT52" s="54">
        <v>75</v>
      </c>
      <c r="AU52" s="37">
        <f t="shared" si="4"/>
        <v>0.39130434782608697</v>
      </c>
      <c r="AV52" s="56">
        <f t="shared" si="5"/>
        <v>0.18493150684931506</v>
      </c>
      <c r="AW52" s="56">
        <f t="shared" si="6"/>
        <v>0.54347826086956519</v>
      </c>
      <c r="AX52" s="57">
        <f t="shared" si="7"/>
        <v>2.8560548362528561E-2</v>
      </c>
      <c r="AY52" s="53">
        <v>231696</v>
      </c>
      <c r="AZ52" s="53">
        <v>261656</v>
      </c>
      <c r="BA52" s="53">
        <v>365422</v>
      </c>
      <c r="BB52" s="53">
        <v>395382</v>
      </c>
      <c r="BC52" s="53" t="s">
        <v>199</v>
      </c>
      <c r="BD52" s="87" t="s">
        <v>96</v>
      </c>
    </row>
    <row r="53" spans="1:56" ht="18" customHeight="1" x14ac:dyDescent="0.2">
      <c r="A53" s="16" t="s">
        <v>131</v>
      </c>
      <c r="B53" s="44">
        <v>3.69</v>
      </c>
      <c r="C53" s="44">
        <v>3.76</v>
      </c>
      <c r="D53" s="44">
        <v>3.32</v>
      </c>
      <c r="E53" s="44">
        <v>3.98</v>
      </c>
      <c r="F53" s="44">
        <v>3.5</v>
      </c>
      <c r="G53" s="44">
        <v>3.98</v>
      </c>
      <c r="H53" s="45">
        <v>22.1</v>
      </c>
      <c r="I53" s="45">
        <v>21.1</v>
      </c>
      <c r="J53" s="45">
        <v>21.9</v>
      </c>
      <c r="K53" s="46" t="s">
        <v>26</v>
      </c>
      <c r="L53" s="46" t="s">
        <v>26</v>
      </c>
      <c r="M53" s="46" t="s">
        <v>26</v>
      </c>
      <c r="N53" s="46" t="s">
        <v>26</v>
      </c>
      <c r="O53" s="46" t="s">
        <v>26</v>
      </c>
      <c r="P53" s="46" t="s">
        <v>26</v>
      </c>
      <c r="Q53" s="46" t="s">
        <v>26</v>
      </c>
      <c r="R53" s="46" t="s">
        <v>25</v>
      </c>
      <c r="S53" s="46" t="s">
        <v>25</v>
      </c>
      <c r="T53" s="46" t="s">
        <v>25</v>
      </c>
      <c r="U53" s="46" t="s">
        <v>25</v>
      </c>
      <c r="V53" s="46" t="s">
        <v>25</v>
      </c>
      <c r="W53" s="46" t="s">
        <v>25</v>
      </c>
      <c r="X53" s="46" t="s">
        <v>25</v>
      </c>
      <c r="Y53" s="46" t="s">
        <v>25</v>
      </c>
      <c r="Z53" s="100" t="s">
        <v>323</v>
      </c>
      <c r="AA53" s="100" t="s">
        <v>323</v>
      </c>
      <c r="AB53" s="66"/>
      <c r="AC53" s="50" t="s">
        <v>75</v>
      </c>
      <c r="AD53" s="49">
        <v>0</v>
      </c>
      <c r="AE53" s="63" t="s">
        <v>64</v>
      </c>
      <c r="AF53" s="52">
        <v>43800</v>
      </c>
      <c r="AG53" s="54" t="s">
        <v>199</v>
      </c>
      <c r="AH53" s="54" t="s">
        <v>236</v>
      </c>
      <c r="AI53" s="59">
        <v>60</v>
      </c>
      <c r="AJ53" s="59">
        <v>500</v>
      </c>
      <c r="AK53" s="53" t="s">
        <v>224</v>
      </c>
      <c r="AL53" s="53" t="s">
        <v>263</v>
      </c>
      <c r="AM53" s="53" t="s">
        <v>228</v>
      </c>
      <c r="AN53" s="91" t="s">
        <v>293</v>
      </c>
      <c r="AO53" s="53" t="s">
        <v>232</v>
      </c>
      <c r="AP53" s="54">
        <v>133</v>
      </c>
      <c r="AQ53" s="54">
        <v>146</v>
      </c>
      <c r="AR53" s="54">
        <v>1866</v>
      </c>
      <c r="AS53" s="54">
        <v>20</v>
      </c>
      <c r="AT53" s="54">
        <v>100</v>
      </c>
      <c r="AU53" s="37">
        <f t="shared" si="4"/>
        <v>0.15037593984962405</v>
      </c>
      <c r="AV53" s="56">
        <f t="shared" si="5"/>
        <v>0.13698630136986301</v>
      </c>
      <c r="AW53" s="56">
        <f t="shared" si="6"/>
        <v>0.75187969924812026</v>
      </c>
      <c r="AX53" s="57">
        <f t="shared" si="7"/>
        <v>5.3590568060021437E-2</v>
      </c>
      <c r="AY53" s="53">
        <v>298392</v>
      </c>
      <c r="AZ53" s="53">
        <v>298392</v>
      </c>
      <c r="BA53" s="53">
        <v>472379</v>
      </c>
      <c r="BB53" s="53">
        <v>472379</v>
      </c>
      <c r="BC53" s="53" t="s">
        <v>199</v>
      </c>
      <c r="BD53" s="87" t="s">
        <v>122</v>
      </c>
    </row>
    <row r="54" spans="1:56" ht="18" customHeight="1" x14ac:dyDescent="0.2">
      <c r="A54" s="16" t="s">
        <v>132</v>
      </c>
      <c r="B54" s="44">
        <v>3.66</v>
      </c>
      <c r="C54" s="44">
        <v>3.73</v>
      </c>
      <c r="D54" s="44">
        <v>3.19</v>
      </c>
      <c r="E54" s="44">
        <v>3.98</v>
      </c>
      <c r="F54" s="44">
        <v>3.39</v>
      </c>
      <c r="G54" s="44">
        <v>3.98</v>
      </c>
      <c r="H54" s="45">
        <v>20.6</v>
      </c>
      <c r="I54" s="45">
        <v>19.899999999999999</v>
      </c>
      <c r="J54" s="45">
        <v>20.399999999999999</v>
      </c>
      <c r="K54" s="46" t="s">
        <v>26</v>
      </c>
      <c r="L54" s="46" t="s">
        <v>26</v>
      </c>
      <c r="M54" s="46" t="s">
        <v>26</v>
      </c>
      <c r="N54" s="46" t="s">
        <v>26</v>
      </c>
      <c r="O54" s="46" t="s">
        <v>26</v>
      </c>
      <c r="P54" s="46" t="s">
        <v>26</v>
      </c>
      <c r="Q54" s="46" t="s">
        <v>25</v>
      </c>
      <c r="R54" s="46" t="s">
        <v>25</v>
      </c>
      <c r="S54" s="46" t="s">
        <v>25</v>
      </c>
      <c r="T54" s="46" t="s">
        <v>25</v>
      </c>
      <c r="U54" s="46" t="s">
        <v>25</v>
      </c>
      <c r="V54" s="46" t="s">
        <v>25</v>
      </c>
      <c r="W54" s="46" t="s">
        <v>25</v>
      </c>
      <c r="X54" s="46" t="s">
        <v>25</v>
      </c>
      <c r="Y54" s="46" t="s">
        <v>25</v>
      </c>
      <c r="Z54" s="118" t="s">
        <v>74</v>
      </c>
      <c r="AA54" s="118" t="s">
        <v>74</v>
      </c>
      <c r="AB54" s="66"/>
      <c r="AC54" s="50" t="s">
        <v>77</v>
      </c>
      <c r="AD54" s="49">
        <v>50</v>
      </c>
      <c r="AE54" s="63"/>
      <c r="AF54" s="52">
        <v>43770</v>
      </c>
      <c r="AG54" s="54" t="s">
        <v>199</v>
      </c>
      <c r="AH54" s="54" t="s">
        <v>236</v>
      </c>
      <c r="AI54" s="59">
        <v>75</v>
      </c>
      <c r="AJ54" s="59">
        <v>1000</v>
      </c>
      <c r="AK54" s="53" t="s">
        <v>224</v>
      </c>
      <c r="AL54" s="53" t="s">
        <v>265</v>
      </c>
      <c r="AM54" s="53" t="s">
        <v>228</v>
      </c>
      <c r="AN54" s="91" t="s">
        <v>294</v>
      </c>
      <c r="AO54" s="53" t="s">
        <v>232</v>
      </c>
      <c r="AP54" s="54">
        <v>77</v>
      </c>
      <c r="AQ54" s="54">
        <v>210</v>
      </c>
      <c r="AR54" s="54">
        <v>1168</v>
      </c>
      <c r="AS54" s="54">
        <v>43</v>
      </c>
      <c r="AT54" s="54">
        <v>27</v>
      </c>
      <c r="AU54" s="37">
        <f t="shared" si="4"/>
        <v>0.55844155844155841</v>
      </c>
      <c r="AV54" s="56">
        <f t="shared" si="5"/>
        <v>0.20476190476190476</v>
      </c>
      <c r="AW54" s="56">
        <f t="shared" si="6"/>
        <v>0.35064935064935066</v>
      </c>
      <c r="AX54" s="57">
        <f t="shared" si="7"/>
        <v>2.3116438356164382E-2</v>
      </c>
      <c r="AY54" s="53">
        <v>191008</v>
      </c>
      <c r="AZ54" s="53">
        <v>227912</v>
      </c>
      <c r="BA54" s="53">
        <v>338290</v>
      </c>
      <c r="BB54" s="53">
        <v>375194</v>
      </c>
      <c r="BC54" s="53" t="s">
        <v>199</v>
      </c>
      <c r="BD54" s="87" t="s">
        <v>83</v>
      </c>
    </row>
    <row r="55" spans="1:56" ht="18" customHeight="1" x14ac:dyDescent="0.2">
      <c r="A55" s="16" t="s">
        <v>133</v>
      </c>
      <c r="B55" s="44">
        <v>3.09</v>
      </c>
      <c r="C55" s="44">
        <v>3.32</v>
      </c>
      <c r="D55" s="44">
        <v>2.21</v>
      </c>
      <c r="E55" s="44">
        <v>3.74</v>
      </c>
      <c r="F55" s="44">
        <v>2.62</v>
      </c>
      <c r="G55" s="44">
        <v>3.85</v>
      </c>
      <c r="H55" s="45">
        <v>16.899999999999999</v>
      </c>
      <c r="I55" s="45">
        <v>18.2</v>
      </c>
      <c r="J55" s="45">
        <v>17.100000000000001</v>
      </c>
      <c r="K55" s="46" t="s">
        <v>25</v>
      </c>
      <c r="L55" s="46" t="s">
        <v>26</v>
      </c>
      <c r="M55" s="46" t="s">
        <v>26</v>
      </c>
      <c r="N55" s="46" t="s">
        <v>26</v>
      </c>
      <c r="O55" s="46" t="s">
        <v>26</v>
      </c>
      <c r="P55" s="46" t="s">
        <v>26</v>
      </c>
      <c r="Q55" s="46" t="s">
        <v>25</v>
      </c>
      <c r="R55" s="46" t="s">
        <v>25</v>
      </c>
      <c r="S55" s="46" t="s">
        <v>25</v>
      </c>
      <c r="T55" s="46" t="s">
        <v>25</v>
      </c>
      <c r="U55" s="46" t="s">
        <v>25</v>
      </c>
      <c r="V55" s="46" t="s">
        <v>25</v>
      </c>
      <c r="W55" s="46" t="s">
        <v>25</v>
      </c>
      <c r="X55" s="46" t="s">
        <v>25</v>
      </c>
      <c r="Y55" s="46" t="s">
        <v>25</v>
      </c>
      <c r="Z55" s="100" t="s">
        <v>323</v>
      </c>
      <c r="AA55" s="100" t="s">
        <v>323</v>
      </c>
      <c r="AB55" s="66" t="s">
        <v>166</v>
      </c>
      <c r="AC55" s="50" t="s">
        <v>74</v>
      </c>
      <c r="AD55" s="49">
        <v>0</v>
      </c>
      <c r="AE55" s="63" t="s">
        <v>65</v>
      </c>
      <c r="AF55" s="53" t="s">
        <v>249</v>
      </c>
      <c r="AG55" s="54" t="s">
        <v>199</v>
      </c>
      <c r="AH55" s="54" t="s">
        <v>236</v>
      </c>
      <c r="AI55" s="59">
        <v>20</v>
      </c>
      <c r="AJ55" s="59">
        <v>100</v>
      </c>
      <c r="AK55" s="53" t="s">
        <v>224</v>
      </c>
      <c r="AL55" s="53" t="s">
        <v>264</v>
      </c>
      <c r="AM55" s="53" t="s">
        <v>228</v>
      </c>
      <c r="AN55" s="91" t="s">
        <v>295</v>
      </c>
      <c r="AO55" s="53" t="s">
        <v>248</v>
      </c>
      <c r="AP55" s="54">
        <v>41</v>
      </c>
      <c r="AQ55" s="54">
        <v>60</v>
      </c>
      <c r="AR55" s="54">
        <v>327</v>
      </c>
      <c r="AS55" s="54">
        <v>39</v>
      </c>
      <c r="AT55" s="54">
        <v>2</v>
      </c>
      <c r="AU55" s="37">
        <f t="shared" si="4"/>
        <v>0.95121951219512191</v>
      </c>
      <c r="AV55" s="56">
        <f t="shared" si="5"/>
        <v>0.65</v>
      </c>
      <c r="AW55" s="56">
        <f t="shared" si="6"/>
        <v>4.878048780487805E-2</v>
      </c>
      <c r="AX55" s="57">
        <f t="shared" si="7"/>
        <v>6.1162079510703364E-3</v>
      </c>
      <c r="AY55" s="53">
        <v>35762</v>
      </c>
      <c r="AZ55" s="53">
        <v>73508</v>
      </c>
      <c r="BA55" s="53">
        <v>120798</v>
      </c>
      <c r="BB55" s="53">
        <v>158544</v>
      </c>
      <c r="BC55" s="53" t="s">
        <v>199</v>
      </c>
      <c r="BD55" s="87" t="s">
        <v>104</v>
      </c>
    </row>
    <row r="56" spans="1:56" ht="18" customHeight="1" x14ac:dyDescent="0.2">
      <c r="A56" s="16" t="s">
        <v>134</v>
      </c>
      <c r="B56" s="44">
        <v>3.56</v>
      </c>
      <c r="C56" s="44">
        <v>3.63</v>
      </c>
      <c r="D56" s="44">
        <v>3.06</v>
      </c>
      <c r="E56" s="44">
        <v>4</v>
      </c>
      <c r="F56" s="44">
        <v>3.24</v>
      </c>
      <c r="G56" s="44">
        <v>3.99</v>
      </c>
      <c r="H56" s="45">
        <v>19.8</v>
      </c>
      <c r="I56" s="45">
        <v>20.399999999999999</v>
      </c>
      <c r="J56" s="45">
        <v>19.3</v>
      </c>
      <c r="K56" s="46" t="s">
        <v>26</v>
      </c>
      <c r="L56" s="46" t="s">
        <v>26</v>
      </c>
      <c r="M56" s="46" t="s">
        <v>26</v>
      </c>
      <c r="N56" s="46" t="s">
        <v>26</v>
      </c>
      <c r="O56" s="46" t="s">
        <v>26</v>
      </c>
      <c r="P56" s="46" t="s">
        <v>26</v>
      </c>
      <c r="Q56" s="46" t="s">
        <v>25</v>
      </c>
      <c r="R56" s="46" t="s">
        <v>25</v>
      </c>
      <c r="S56" s="46" t="s">
        <v>25</v>
      </c>
      <c r="T56" s="46" t="s">
        <v>25</v>
      </c>
      <c r="U56" s="46" t="s">
        <v>25</v>
      </c>
      <c r="V56" s="46" t="s">
        <v>25</v>
      </c>
      <c r="W56" s="46" t="s">
        <v>25</v>
      </c>
      <c r="X56" s="46" t="s">
        <v>25</v>
      </c>
      <c r="Y56" s="46" t="s">
        <v>25</v>
      </c>
      <c r="Z56" s="118" t="s">
        <v>74</v>
      </c>
      <c r="AA56" s="118" t="s">
        <v>74</v>
      </c>
      <c r="AB56" s="66"/>
      <c r="AC56" s="50" t="s">
        <v>75</v>
      </c>
      <c r="AD56" s="49">
        <v>50</v>
      </c>
      <c r="AE56" s="63"/>
      <c r="AF56" s="52">
        <v>43814</v>
      </c>
      <c r="AG56" s="54" t="s">
        <v>199</v>
      </c>
      <c r="AH56" s="54" t="s">
        <v>236</v>
      </c>
      <c r="AI56" s="59">
        <v>95</v>
      </c>
      <c r="AJ56" s="59">
        <v>485</v>
      </c>
      <c r="AK56" s="53" t="s">
        <v>224</v>
      </c>
      <c r="AL56" s="53" t="s">
        <v>264</v>
      </c>
      <c r="AM56" s="53" t="s">
        <v>243</v>
      </c>
      <c r="AN56" s="91" t="s">
        <v>284</v>
      </c>
      <c r="AO56" s="53" t="s">
        <v>222</v>
      </c>
      <c r="AP56" s="54">
        <v>76</v>
      </c>
      <c r="AQ56" s="54">
        <v>134</v>
      </c>
      <c r="AR56" s="54">
        <v>1208</v>
      </c>
      <c r="AS56" s="54">
        <v>59</v>
      </c>
      <c r="AT56" s="54">
        <v>17</v>
      </c>
      <c r="AU56" s="37">
        <f t="shared" si="4"/>
        <v>0.77631578947368418</v>
      </c>
      <c r="AV56" s="56">
        <f t="shared" si="5"/>
        <v>0.44029850746268656</v>
      </c>
      <c r="AW56" s="56">
        <f t="shared" si="6"/>
        <v>0.22368421052631579</v>
      </c>
      <c r="AX56" s="57">
        <f t="shared" si="7"/>
        <v>1.4072847682119206E-2</v>
      </c>
      <c r="AY56" s="53">
        <v>176545</v>
      </c>
      <c r="AZ56" s="53">
        <v>309870</v>
      </c>
      <c r="BA56" s="53">
        <v>336984</v>
      </c>
      <c r="BB56" s="53">
        <v>470309</v>
      </c>
      <c r="BC56" s="53" t="s">
        <v>199</v>
      </c>
      <c r="BD56" s="87" t="s">
        <v>92</v>
      </c>
    </row>
    <row r="57" spans="1:56" ht="18" customHeight="1" x14ac:dyDescent="0.2">
      <c r="A57" s="16" t="s">
        <v>135</v>
      </c>
      <c r="B57" s="44">
        <v>3.12</v>
      </c>
      <c r="C57" s="44">
        <v>3.28</v>
      </c>
      <c r="D57" s="44">
        <v>2.16</v>
      </c>
      <c r="E57" s="44">
        <v>3.82</v>
      </c>
      <c r="F57" s="44">
        <v>2.4500000000000002</v>
      </c>
      <c r="G57" s="44">
        <v>3.83</v>
      </c>
      <c r="H57" s="45">
        <v>18.3</v>
      </c>
      <c r="I57" s="45">
        <v>17.399999999999999</v>
      </c>
      <c r="J57" s="45">
        <v>18.3</v>
      </c>
      <c r="K57" s="46" t="s">
        <v>26</v>
      </c>
      <c r="L57" s="46" t="s">
        <v>26</v>
      </c>
      <c r="M57" s="46" t="s">
        <v>26</v>
      </c>
      <c r="N57" s="46" t="s">
        <v>26</v>
      </c>
      <c r="O57" s="46" t="s">
        <v>26</v>
      </c>
      <c r="P57" s="46" t="s">
        <v>26</v>
      </c>
      <c r="Q57" s="46" t="s">
        <v>26</v>
      </c>
      <c r="R57" s="46" t="s">
        <v>25</v>
      </c>
      <c r="S57" s="46" t="s">
        <v>25</v>
      </c>
      <c r="T57" s="46" t="s">
        <v>25</v>
      </c>
      <c r="U57" s="46" t="s">
        <v>25</v>
      </c>
      <c r="V57" s="46" t="s">
        <v>25</v>
      </c>
      <c r="W57" s="46" t="s">
        <v>25</v>
      </c>
      <c r="X57" s="46" t="s">
        <v>25</v>
      </c>
      <c r="Y57" s="46" t="s">
        <v>25</v>
      </c>
      <c r="Z57" s="116" t="s">
        <v>72</v>
      </c>
      <c r="AA57" s="116" t="s">
        <v>72</v>
      </c>
      <c r="AB57" s="66" t="s">
        <v>167</v>
      </c>
      <c r="AC57" s="50" t="s">
        <v>76</v>
      </c>
      <c r="AD57" s="49">
        <v>50</v>
      </c>
      <c r="AE57" s="63" t="s">
        <v>66</v>
      </c>
      <c r="AF57" s="52">
        <v>43814</v>
      </c>
      <c r="AG57" s="54" t="s">
        <v>199</v>
      </c>
      <c r="AH57" s="54" t="s">
        <v>241</v>
      </c>
      <c r="AI57" s="59">
        <v>65</v>
      </c>
      <c r="AJ57" s="59">
        <v>800</v>
      </c>
      <c r="AK57" s="53" t="s">
        <v>224</v>
      </c>
      <c r="AL57" s="53" t="s">
        <v>263</v>
      </c>
      <c r="AM57" s="53" t="s">
        <v>243</v>
      </c>
      <c r="AN57" s="91" t="s">
        <v>296</v>
      </c>
      <c r="AO57" s="53" t="s">
        <v>222</v>
      </c>
      <c r="AP57" s="54">
        <v>59</v>
      </c>
      <c r="AQ57" s="54">
        <v>116</v>
      </c>
      <c r="AR57" s="54">
        <v>2235</v>
      </c>
      <c r="AS57" s="54">
        <v>13</v>
      </c>
      <c r="AT57" s="54">
        <v>46</v>
      </c>
      <c r="AU57" s="37">
        <f t="shared" si="4"/>
        <v>0.22033898305084745</v>
      </c>
      <c r="AV57" s="56">
        <f t="shared" si="5"/>
        <v>0.11206896551724138</v>
      </c>
      <c r="AW57" s="56">
        <f t="shared" si="6"/>
        <v>0.77966101694915257</v>
      </c>
      <c r="AX57" s="57">
        <f t="shared" si="7"/>
        <v>2.058165548098434E-2</v>
      </c>
      <c r="AY57" s="53">
        <v>200973</v>
      </c>
      <c r="AZ57" s="53">
        <v>200973</v>
      </c>
      <c r="BA57" s="53">
        <v>360817</v>
      </c>
      <c r="BB57" s="53">
        <v>360817</v>
      </c>
      <c r="BC57" s="53" t="s">
        <v>199</v>
      </c>
      <c r="BD57" s="87" t="s">
        <v>147</v>
      </c>
    </row>
    <row r="58" spans="1:56" ht="18" customHeight="1" x14ac:dyDescent="0.2">
      <c r="A58" s="16" t="s">
        <v>136</v>
      </c>
      <c r="B58" s="44">
        <v>3.5</v>
      </c>
      <c r="C58" s="44">
        <v>3.62</v>
      </c>
      <c r="D58" s="44">
        <v>2.96</v>
      </c>
      <c r="E58" s="44">
        <v>4</v>
      </c>
      <c r="F58" s="44">
        <v>3.19</v>
      </c>
      <c r="G58" s="44">
        <v>3.99</v>
      </c>
      <c r="H58" s="45">
        <v>20.100000000000001</v>
      </c>
      <c r="I58" s="45">
        <v>20.3</v>
      </c>
      <c r="J58" s="45">
        <v>19.7</v>
      </c>
      <c r="K58" s="46" t="s">
        <v>26</v>
      </c>
      <c r="L58" s="46" t="s">
        <v>26</v>
      </c>
      <c r="M58" s="46" t="s">
        <v>26</v>
      </c>
      <c r="N58" s="46" t="s">
        <v>26</v>
      </c>
      <c r="O58" s="46" t="s">
        <v>26</v>
      </c>
      <c r="P58" s="46" t="s">
        <v>26</v>
      </c>
      <c r="Q58" s="46" t="s">
        <v>25</v>
      </c>
      <c r="R58" s="46" t="s">
        <v>25</v>
      </c>
      <c r="S58" s="46" t="s">
        <v>25</v>
      </c>
      <c r="T58" s="46" t="s">
        <v>26</v>
      </c>
      <c r="U58" s="46" t="s">
        <v>25</v>
      </c>
      <c r="V58" s="46" t="s">
        <v>26</v>
      </c>
      <c r="W58" s="46" t="s">
        <v>25</v>
      </c>
      <c r="X58" s="46" t="s">
        <v>25</v>
      </c>
      <c r="Y58" s="46" t="s">
        <v>25</v>
      </c>
      <c r="Z58" s="100" t="s">
        <v>323</v>
      </c>
      <c r="AA58" s="100" t="s">
        <v>323</v>
      </c>
      <c r="AB58" s="66" t="s">
        <v>28</v>
      </c>
      <c r="AC58" s="50" t="s">
        <v>76</v>
      </c>
      <c r="AD58" s="49">
        <v>50</v>
      </c>
      <c r="AE58" s="63"/>
      <c r="AF58" s="52">
        <v>43738</v>
      </c>
      <c r="AG58" s="54" t="s">
        <v>199</v>
      </c>
      <c r="AH58" s="54" t="s">
        <v>241</v>
      </c>
      <c r="AI58" s="59">
        <v>75</v>
      </c>
      <c r="AJ58" s="59">
        <v>1000</v>
      </c>
      <c r="AK58" s="53" t="s">
        <v>224</v>
      </c>
      <c r="AL58" s="53" t="s">
        <v>264</v>
      </c>
      <c r="AM58" s="53" t="s">
        <v>226</v>
      </c>
      <c r="AN58" s="91" t="s">
        <v>279</v>
      </c>
      <c r="AO58" s="53" t="s">
        <v>229</v>
      </c>
      <c r="AP58" s="54">
        <v>93</v>
      </c>
      <c r="AQ58" s="54">
        <v>151</v>
      </c>
      <c r="AR58" s="54">
        <v>1506</v>
      </c>
      <c r="AS58" s="54">
        <v>55</v>
      </c>
      <c r="AT58" s="54">
        <v>38</v>
      </c>
      <c r="AU58" s="37">
        <f t="shared" si="4"/>
        <v>0.59139784946236562</v>
      </c>
      <c r="AV58" s="56">
        <f t="shared" si="5"/>
        <v>0.36423841059602646</v>
      </c>
      <c r="AW58" s="56">
        <f t="shared" si="6"/>
        <v>0.40860215053763443</v>
      </c>
      <c r="AX58" s="57">
        <f t="shared" si="7"/>
        <v>2.5232403718459494E-2</v>
      </c>
      <c r="AY58" s="53">
        <v>120752</v>
      </c>
      <c r="AZ58" s="53">
        <v>275792</v>
      </c>
      <c r="BA58" s="53">
        <v>262055</v>
      </c>
      <c r="BB58" s="53">
        <v>423039</v>
      </c>
      <c r="BC58" s="53" t="s">
        <v>199</v>
      </c>
      <c r="BD58" s="87" t="s">
        <v>132</v>
      </c>
    </row>
    <row r="59" spans="1:56" ht="18" customHeight="1" x14ac:dyDescent="0.2">
      <c r="A59" s="16" t="s">
        <v>137</v>
      </c>
      <c r="B59" s="44">
        <v>3.57</v>
      </c>
      <c r="C59" s="44">
        <v>3.65</v>
      </c>
      <c r="D59" s="44">
        <v>2.75</v>
      </c>
      <c r="E59" s="44">
        <v>3.98</v>
      </c>
      <c r="F59" s="44">
        <v>3.06</v>
      </c>
      <c r="G59" s="44">
        <v>3.98</v>
      </c>
      <c r="H59" s="45">
        <v>21.1</v>
      </c>
      <c r="I59" s="45">
        <v>20.2</v>
      </c>
      <c r="J59" s="45">
        <v>21.1</v>
      </c>
      <c r="K59" s="46" t="s">
        <v>25</v>
      </c>
      <c r="L59" s="46" t="s">
        <v>26</v>
      </c>
      <c r="M59" s="46" t="s">
        <v>26</v>
      </c>
      <c r="N59" s="46" t="s">
        <v>26</v>
      </c>
      <c r="O59" s="46" t="s">
        <v>26</v>
      </c>
      <c r="P59" s="46" t="s">
        <v>26</v>
      </c>
      <c r="Q59" s="46" t="s">
        <v>26</v>
      </c>
      <c r="R59" s="46" t="s">
        <v>25</v>
      </c>
      <c r="S59" s="46" t="s">
        <v>25</v>
      </c>
      <c r="T59" s="46" t="s">
        <v>25</v>
      </c>
      <c r="U59" s="46" t="s">
        <v>25</v>
      </c>
      <c r="V59" s="46" t="s">
        <v>25</v>
      </c>
      <c r="W59" s="46" t="s">
        <v>25</v>
      </c>
      <c r="X59" s="46" t="s">
        <v>25</v>
      </c>
      <c r="Y59" s="46" t="s">
        <v>25</v>
      </c>
      <c r="Z59" s="118" t="s">
        <v>74</v>
      </c>
      <c r="AA59" s="118" t="s">
        <v>74</v>
      </c>
      <c r="AB59" s="66" t="s">
        <v>168</v>
      </c>
      <c r="AC59" s="50" t="s">
        <v>75</v>
      </c>
      <c r="AD59" s="49">
        <v>75</v>
      </c>
      <c r="AE59" s="63" t="s">
        <v>67</v>
      </c>
      <c r="AF59" s="52">
        <v>43738</v>
      </c>
      <c r="AG59" s="54" t="s">
        <v>199</v>
      </c>
      <c r="AH59" s="54" t="s">
        <v>236</v>
      </c>
      <c r="AI59" s="59">
        <v>50</v>
      </c>
      <c r="AJ59" s="59">
        <v>200</v>
      </c>
      <c r="AK59" s="53" t="s">
        <v>224</v>
      </c>
      <c r="AL59" s="53" t="s">
        <v>264</v>
      </c>
      <c r="AM59" s="53" t="s">
        <v>228</v>
      </c>
      <c r="AN59" s="91" t="s">
        <v>297</v>
      </c>
      <c r="AO59" s="53" t="s">
        <v>222</v>
      </c>
      <c r="AP59" s="54">
        <v>106</v>
      </c>
      <c r="AQ59" s="54">
        <v>861</v>
      </c>
      <c r="AR59" s="54">
        <v>682</v>
      </c>
      <c r="AS59" s="54">
        <v>96</v>
      </c>
      <c r="AT59" s="54">
        <v>9</v>
      </c>
      <c r="AU59" s="37">
        <f t="shared" si="4"/>
        <v>0.90566037735849059</v>
      </c>
      <c r="AV59" s="56">
        <f t="shared" si="5"/>
        <v>0.11149825783972125</v>
      </c>
      <c r="AW59" s="56">
        <f t="shared" si="6"/>
        <v>8.4905660377358486E-2</v>
      </c>
      <c r="AX59" s="57">
        <f t="shared" si="7"/>
        <v>1.3196480938416423E-2</v>
      </c>
      <c r="AY59" s="53">
        <v>73984</v>
      </c>
      <c r="AZ59" s="53">
        <v>117184</v>
      </c>
      <c r="BA59" s="53">
        <v>221834</v>
      </c>
      <c r="BB59" s="53">
        <v>265034</v>
      </c>
      <c r="BC59" s="55">
        <v>232634</v>
      </c>
      <c r="BD59" s="87" t="s">
        <v>93</v>
      </c>
    </row>
    <row r="60" spans="1:56" ht="18" customHeight="1" x14ac:dyDescent="0.2">
      <c r="A60" s="16" t="s">
        <v>138</v>
      </c>
      <c r="B60" s="44">
        <v>3.52</v>
      </c>
      <c r="C60" s="44">
        <v>3.62</v>
      </c>
      <c r="D60" s="44">
        <v>3.06</v>
      </c>
      <c r="E60" s="44">
        <v>4</v>
      </c>
      <c r="F60" s="44">
        <v>3.24</v>
      </c>
      <c r="G60" s="44">
        <v>4</v>
      </c>
      <c r="H60" s="45">
        <v>20.6</v>
      </c>
      <c r="I60" s="45">
        <v>20.100000000000001</v>
      </c>
      <c r="J60" s="45">
        <v>20.399999999999999</v>
      </c>
      <c r="K60" s="46" t="s">
        <v>26</v>
      </c>
      <c r="L60" s="46" t="s">
        <v>26</v>
      </c>
      <c r="M60" s="46" t="s">
        <v>26</v>
      </c>
      <c r="N60" s="46" t="s">
        <v>26</v>
      </c>
      <c r="O60" s="46" t="s">
        <v>26</v>
      </c>
      <c r="P60" s="46" t="s">
        <v>26</v>
      </c>
      <c r="Q60" s="46" t="s">
        <v>26</v>
      </c>
      <c r="R60" s="46" t="s">
        <v>25</v>
      </c>
      <c r="S60" s="46" t="s">
        <v>25</v>
      </c>
      <c r="T60" s="46" t="s">
        <v>25</v>
      </c>
      <c r="U60" s="46" t="s">
        <v>25</v>
      </c>
      <c r="V60" s="46" t="s">
        <v>25</v>
      </c>
      <c r="W60" s="46" t="s">
        <v>25</v>
      </c>
      <c r="X60" s="46" t="s">
        <v>25</v>
      </c>
      <c r="Y60" s="46" t="s">
        <v>25</v>
      </c>
      <c r="Z60" s="117" t="s">
        <v>339</v>
      </c>
      <c r="AA60" s="117" t="s">
        <v>339</v>
      </c>
      <c r="AB60" s="66" t="s">
        <v>168</v>
      </c>
      <c r="AC60" s="50" t="s">
        <v>74</v>
      </c>
      <c r="AD60" s="49">
        <v>0</v>
      </c>
      <c r="AE60" s="63" t="s">
        <v>68</v>
      </c>
      <c r="AF60" s="52">
        <v>43739</v>
      </c>
      <c r="AG60" s="54" t="s">
        <v>199</v>
      </c>
      <c r="AH60" s="54" t="s">
        <v>72</v>
      </c>
      <c r="AI60" s="59">
        <v>0</v>
      </c>
      <c r="AJ60" s="59">
        <v>60</v>
      </c>
      <c r="AK60" s="53" t="s">
        <v>227</v>
      </c>
      <c r="AL60" s="53" t="s">
        <v>264</v>
      </c>
      <c r="AM60" s="53" t="s">
        <v>226</v>
      </c>
      <c r="AN60" s="91" t="s">
        <v>277</v>
      </c>
      <c r="AO60" s="53" t="s">
        <v>222</v>
      </c>
      <c r="AP60" s="54">
        <v>99</v>
      </c>
      <c r="AQ60" s="54">
        <v>861</v>
      </c>
      <c r="AR60" s="54">
        <v>508</v>
      </c>
      <c r="AS60" s="54">
        <v>95</v>
      </c>
      <c r="AT60" s="54">
        <v>4</v>
      </c>
      <c r="AU60" s="37">
        <f t="shared" si="4"/>
        <v>0.95959595959595956</v>
      </c>
      <c r="AV60" s="56">
        <f t="shared" si="5"/>
        <v>0.11033681765389082</v>
      </c>
      <c r="AW60" s="56">
        <f t="shared" si="6"/>
        <v>4.0404040404040407E-2</v>
      </c>
      <c r="AX60" s="57">
        <f t="shared" si="7"/>
        <v>7.874015748031496E-3</v>
      </c>
      <c r="AY60" s="53">
        <v>96600</v>
      </c>
      <c r="AZ60" s="53">
        <v>139800</v>
      </c>
      <c r="BA60" s="53">
        <v>238936</v>
      </c>
      <c r="BB60" s="53">
        <v>282136</v>
      </c>
      <c r="BC60" s="55">
        <v>249736</v>
      </c>
      <c r="BD60" s="87" t="s">
        <v>116</v>
      </c>
    </row>
    <row r="61" spans="1:56" ht="18" customHeight="1" x14ac:dyDescent="0.2">
      <c r="A61" s="16" t="s">
        <v>139</v>
      </c>
      <c r="B61" s="44">
        <v>3.7</v>
      </c>
      <c r="C61" s="44">
        <v>3.76</v>
      </c>
      <c r="D61" s="44">
        <v>3.25</v>
      </c>
      <c r="E61" s="44">
        <v>4</v>
      </c>
      <c r="F61" s="44">
        <v>3.4</v>
      </c>
      <c r="G61" s="44">
        <v>4</v>
      </c>
      <c r="H61" s="45">
        <v>21.2</v>
      </c>
      <c r="I61" s="45">
        <v>20.3</v>
      </c>
      <c r="J61" s="45">
        <v>20.8</v>
      </c>
      <c r="K61" s="46" t="s">
        <v>26</v>
      </c>
      <c r="L61" s="46" t="s">
        <v>26</v>
      </c>
      <c r="M61" s="46" t="s">
        <v>26</v>
      </c>
      <c r="N61" s="46" t="s">
        <v>26</v>
      </c>
      <c r="O61" s="46" t="s">
        <v>26</v>
      </c>
      <c r="P61" s="46" t="s">
        <v>26</v>
      </c>
      <c r="Q61" s="46" t="s">
        <v>26</v>
      </c>
      <c r="R61" s="46" t="s">
        <v>25</v>
      </c>
      <c r="S61" s="46" t="s">
        <v>25</v>
      </c>
      <c r="T61" s="46" t="s">
        <v>25</v>
      </c>
      <c r="U61" s="46" t="s">
        <v>25</v>
      </c>
      <c r="V61" s="46" t="s">
        <v>26</v>
      </c>
      <c r="W61" s="46" t="s">
        <v>25</v>
      </c>
      <c r="X61" s="46" t="s">
        <v>25</v>
      </c>
      <c r="Y61" s="46" t="s">
        <v>25</v>
      </c>
      <c r="Z61" s="118" t="s">
        <v>74</v>
      </c>
      <c r="AA61" s="118" t="s">
        <v>74</v>
      </c>
      <c r="AB61" s="66" t="s">
        <v>168</v>
      </c>
      <c r="AC61" s="50" t="s">
        <v>75</v>
      </c>
      <c r="AD61" s="49">
        <v>0</v>
      </c>
      <c r="AE61" s="64" t="s">
        <v>239</v>
      </c>
      <c r="AF61" s="52">
        <v>43739</v>
      </c>
      <c r="AG61" s="54" t="s">
        <v>199</v>
      </c>
      <c r="AH61" s="54" t="s">
        <v>236</v>
      </c>
      <c r="AI61" s="59">
        <v>165</v>
      </c>
      <c r="AJ61" s="59">
        <v>0</v>
      </c>
      <c r="AK61" s="53" t="s">
        <v>224</v>
      </c>
      <c r="AL61" s="53" t="s">
        <v>264</v>
      </c>
      <c r="AM61" s="53" t="s">
        <v>228</v>
      </c>
      <c r="AN61" s="91" t="s">
        <v>298</v>
      </c>
      <c r="AO61" s="53" t="s">
        <v>229</v>
      </c>
      <c r="AP61" s="54">
        <v>103</v>
      </c>
      <c r="AQ61" s="54">
        <v>853</v>
      </c>
      <c r="AR61" s="54">
        <v>340</v>
      </c>
      <c r="AS61" s="54">
        <v>99</v>
      </c>
      <c r="AT61" s="54">
        <v>4</v>
      </c>
      <c r="AU61" s="37">
        <f t="shared" si="4"/>
        <v>0.96116504854368934</v>
      </c>
      <c r="AV61" s="56">
        <f t="shared" si="5"/>
        <v>0.1160609613130129</v>
      </c>
      <c r="AW61" s="56">
        <f t="shared" si="6"/>
        <v>3.8834951456310676E-2</v>
      </c>
      <c r="AX61" s="57">
        <f t="shared" si="7"/>
        <v>1.1764705882352941E-2</v>
      </c>
      <c r="AY61" s="53">
        <v>103357</v>
      </c>
      <c r="AZ61" s="53">
        <v>151408</v>
      </c>
      <c r="BA61" s="53">
        <v>248409</v>
      </c>
      <c r="BB61" s="53">
        <v>296460</v>
      </c>
      <c r="BC61" s="55">
        <v>261684</v>
      </c>
      <c r="BD61" s="87" t="s">
        <v>135</v>
      </c>
    </row>
    <row r="62" spans="1:56" ht="18" customHeight="1" x14ac:dyDescent="0.2">
      <c r="A62" s="16" t="s">
        <v>140</v>
      </c>
      <c r="B62" s="44">
        <v>3.58</v>
      </c>
      <c r="C62" s="44">
        <v>3.65</v>
      </c>
      <c r="D62" s="44">
        <v>2.94</v>
      </c>
      <c r="E62" s="44">
        <v>4</v>
      </c>
      <c r="F62" s="44">
        <v>3.15</v>
      </c>
      <c r="G62" s="44">
        <v>3.97</v>
      </c>
      <c r="H62" s="45">
        <v>21</v>
      </c>
      <c r="I62" s="45">
        <v>20.8</v>
      </c>
      <c r="J62" s="45">
        <v>21</v>
      </c>
      <c r="K62" s="46" t="s">
        <v>26</v>
      </c>
      <c r="L62" s="46" t="s">
        <v>26</v>
      </c>
      <c r="M62" s="46" t="s">
        <v>26</v>
      </c>
      <c r="N62" s="46" t="s">
        <v>26</v>
      </c>
      <c r="O62" s="46" t="s">
        <v>26</v>
      </c>
      <c r="P62" s="46" t="s">
        <v>26</v>
      </c>
      <c r="Q62" s="46" t="s">
        <v>25</v>
      </c>
      <c r="R62" s="47" t="s">
        <v>26</v>
      </c>
      <c r="S62" s="46" t="s">
        <v>25</v>
      </c>
      <c r="T62" s="46" t="s">
        <v>25</v>
      </c>
      <c r="U62" s="46" t="s">
        <v>25</v>
      </c>
      <c r="V62" s="46" t="s">
        <v>26</v>
      </c>
      <c r="W62" s="46" t="s">
        <v>25</v>
      </c>
      <c r="X62" s="46" t="s">
        <v>26</v>
      </c>
      <c r="Y62" s="46" t="s">
        <v>25</v>
      </c>
      <c r="Z62" s="120" t="s">
        <v>341</v>
      </c>
      <c r="AA62" s="120" t="s">
        <v>341</v>
      </c>
      <c r="AB62" s="66" t="s">
        <v>29</v>
      </c>
      <c r="AC62" s="50" t="s">
        <v>75</v>
      </c>
      <c r="AD62" s="49">
        <v>40</v>
      </c>
      <c r="AE62" s="63" t="s">
        <v>69</v>
      </c>
      <c r="AF62" s="52">
        <v>43739</v>
      </c>
      <c r="AG62" s="58" t="s">
        <v>198</v>
      </c>
      <c r="AH62" s="54" t="s">
        <v>241</v>
      </c>
      <c r="AI62" s="59">
        <v>90</v>
      </c>
      <c r="AJ62" s="59">
        <v>2000</v>
      </c>
      <c r="AK62" s="53" t="s">
        <v>224</v>
      </c>
      <c r="AL62" s="53" t="s">
        <v>264</v>
      </c>
      <c r="AM62" s="53" t="s">
        <v>228</v>
      </c>
      <c r="AN62" s="91" t="s">
        <v>296</v>
      </c>
      <c r="AO62" s="53" t="s">
        <v>229</v>
      </c>
      <c r="AP62" s="54">
        <v>49</v>
      </c>
      <c r="AQ62" s="54">
        <v>118</v>
      </c>
      <c r="AR62" s="54">
        <v>318</v>
      </c>
      <c r="AS62" s="54">
        <v>26</v>
      </c>
      <c r="AT62" s="54">
        <v>23</v>
      </c>
      <c r="AU62" s="37">
        <f t="shared" si="4"/>
        <v>0.53061224489795922</v>
      </c>
      <c r="AV62" s="56">
        <f t="shared" si="5"/>
        <v>0.22033898305084745</v>
      </c>
      <c r="AW62" s="56">
        <f t="shared" si="6"/>
        <v>0.46938775510204084</v>
      </c>
      <c r="AX62" s="57">
        <f t="shared" si="7"/>
        <v>7.2327044025157231E-2</v>
      </c>
      <c r="AY62" s="53">
        <v>157270</v>
      </c>
      <c r="AZ62" s="53">
        <v>297464</v>
      </c>
      <c r="BA62" s="53">
        <v>302008</v>
      </c>
      <c r="BB62" s="53">
        <v>439348</v>
      </c>
      <c r="BC62" s="53" t="s">
        <v>199</v>
      </c>
      <c r="BD62" s="87" t="s">
        <v>144</v>
      </c>
    </row>
    <row r="63" spans="1:56" ht="18" customHeight="1" x14ac:dyDescent="0.2">
      <c r="A63" s="16" t="s">
        <v>208</v>
      </c>
      <c r="B63" s="44">
        <v>3.15</v>
      </c>
      <c r="C63" s="44">
        <v>3.28</v>
      </c>
      <c r="D63" s="44">
        <v>2.64</v>
      </c>
      <c r="E63" s="44">
        <v>3.81</v>
      </c>
      <c r="F63" s="44">
        <v>2.81</v>
      </c>
      <c r="G63" s="44">
        <v>3.84</v>
      </c>
      <c r="H63" s="45">
        <v>19.7</v>
      </c>
      <c r="I63" s="45">
        <v>20</v>
      </c>
      <c r="J63" s="45">
        <v>19.600000000000001</v>
      </c>
      <c r="K63" s="46" t="s">
        <v>26</v>
      </c>
      <c r="L63" s="46" t="s">
        <v>26</v>
      </c>
      <c r="M63" s="46" t="s">
        <v>26</v>
      </c>
      <c r="N63" s="46" t="s">
        <v>26</v>
      </c>
      <c r="O63" s="46" t="s">
        <v>26</v>
      </c>
      <c r="P63" s="46" t="s">
        <v>26</v>
      </c>
      <c r="Q63" s="46" t="s">
        <v>25</v>
      </c>
      <c r="R63" s="46" t="s">
        <v>25</v>
      </c>
      <c r="S63" s="46" t="s">
        <v>25</v>
      </c>
      <c r="T63" s="46" t="s">
        <v>25</v>
      </c>
      <c r="U63" s="46" t="s">
        <v>25</v>
      </c>
      <c r="V63" s="46" t="s">
        <v>25</v>
      </c>
      <c r="W63" s="46" t="s">
        <v>25</v>
      </c>
      <c r="X63" s="46" t="s">
        <v>25</v>
      </c>
      <c r="Y63" s="46" t="s">
        <v>25</v>
      </c>
      <c r="Z63" s="100" t="s">
        <v>323</v>
      </c>
      <c r="AA63" s="100" t="s">
        <v>323</v>
      </c>
      <c r="AB63" s="66"/>
      <c r="AC63" s="50" t="s">
        <v>74</v>
      </c>
      <c r="AD63" s="49">
        <v>50</v>
      </c>
      <c r="AE63" s="63"/>
      <c r="AF63" s="52">
        <v>43784</v>
      </c>
      <c r="AG63" s="54" t="s">
        <v>199</v>
      </c>
      <c r="AH63" s="54" t="s">
        <v>236</v>
      </c>
      <c r="AI63" s="59">
        <v>70</v>
      </c>
      <c r="AJ63" s="59">
        <v>1000</v>
      </c>
      <c r="AK63" s="53" t="s">
        <v>227</v>
      </c>
      <c r="AL63" s="53" t="s">
        <v>263</v>
      </c>
      <c r="AM63" s="53" t="s">
        <v>228</v>
      </c>
      <c r="AN63" s="91" t="s">
        <v>299</v>
      </c>
      <c r="AO63" s="53" t="s">
        <v>232</v>
      </c>
      <c r="AP63" s="54">
        <v>100</v>
      </c>
      <c r="AQ63" s="54">
        <v>131</v>
      </c>
      <c r="AR63" s="54">
        <v>1768</v>
      </c>
      <c r="AS63" s="54">
        <v>19</v>
      </c>
      <c r="AT63" s="54">
        <v>78</v>
      </c>
      <c r="AU63" s="37">
        <f t="shared" si="4"/>
        <v>0.19</v>
      </c>
      <c r="AV63" s="56">
        <f t="shared" si="5"/>
        <v>0.14503816793893129</v>
      </c>
      <c r="AW63" s="56">
        <f t="shared" si="6"/>
        <v>0.78</v>
      </c>
      <c r="AX63" s="57">
        <f t="shared" si="7"/>
        <v>4.4117647058823532E-2</v>
      </c>
      <c r="AY63" s="53">
        <v>299600</v>
      </c>
      <c r="AZ63" s="53">
        <v>299600</v>
      </c>
      <c r="BA63" s="53">
        <v>477823</v>
      </c>
      <c r="BB63" s="53">
        <v>477823</v>
      </c>
      <c r="BC63" s="53" t="s">
        <v>199</v>
      </c>
      <c r="BD63" s="87" t="s">
        <v>151</v>
      </c>
    </row>
    <row r="64" spans="1:56" ht="18" customHeight="1" x14ac:dyDescent="0.2">
      <c r="A64" s="16" t="s">
        <v>141</v>
      </c>
      <c r="B64" s="44">
        <v>3.49</v>
      </c>
      <c r="C64" s="44">
        <v>3.56</v>
      </c>
      <c r="D64" s="44">
        <v>2.92</v>
      </c>
      <c r="E64" s="44">
        <v>4</v>
      </c>
      <c r="F64" s="44">
        <v>2.9</v>
      </c>
      <c r="G64" s="44">
        <v>3.98</v>
      </c>
      <c r="H64" s="45">
        <v>21</v>
      </c>
      <c r="I64" s="45">
        <v>20.399999999999999</v>
      </c>
      <c r="J64" s="45">
        <v>21</v>
      </c>
      <c r="K64" s="46" t="s">
        <v>26</v>
      </c>
      <c r="L64" s="46" t="s">
        <v>26</v>
      </c>
      <c r="M64" s="46" t="s">
        <v>26</v>
      </c>
      <c r="N64" s="46" t="s">
        <v>26</v>
      </c>
      <c r="O64" s="46" t="s">
        <v>26</v>
      </c>
      <c r="P64" s="46" t="s">
        <v>26</v>
      </c>
      <c r="Q64" s="46" t="s">
        <v>26</v>
      </c>
      <c r="R64" s="46" t="s">
        <v>25</v>
      </c>
      <c r="S64" s="46" t="s">
        <v>25</v>
      </c>
      <c r="T64" s="46" t="s">
        <v>25</v>
      </c>
      <c r="U64" s="46" t="s">
        <v>25</v>
      </c>
      <c r="V64" s="46" t="s">
        <v>25</v>
      </c>
      <c r="W64" s="46" t="s">
        <v>25</v>
      </c>
      <c r="X64" s="46" t="s">
        <v>25</v>
      </c>
      <c r="Y64" s="46" t="s">
        <v>25</v>
      </c>
      <c r="Z64" s="100" t="s">
        <v>323</v>
      </c>
      <c r="AA64" s="100" t="s">
        <v>323</v>
      </c>
      <c r="AB64" s="66"/>
      <c r="AC64" s="48" t="s">
        <v>76</v>
      </c>
      <c r="AD64" s="49">
        <v>150</v>
      </c>
      <c r="AE64" s="63" t="s">
        <v>70</v>
      </c>
      <c r="AF64" s="52">
        <v>43831</v>
      </c>
      <c r="AG64" s="54" t="s">
        <v>199</v>
      </c>
      <c r="AH64" s="54" t="s">
        <v>236</v>
      </c>
      <c r="AI64" s="59">
        <v>85</v>
      </c>
      <c r="AJ64" s="59">
        <v>800</v>
      </c>
      <c r="AK64" s="53" t="s">
        <v>224</v>
      </c>
      <c r="AL64" s="53" t="s">
        <v>264</v>
      </c>
      <c r="AM64" s="53" t="s">
        <v>228</v>
      </c>
      <c r="AN64" s="91" t="s">
        <v>300</v>
      </c>
      <c r="AO64" s="53" t="s">
        <v>229</v>
      </c>
      <c r="AP64" s="54">
        <v>95</v>
      </c>
      <c r="AQ64" s="54">
        <v>257</v>
      </c>
      <c r="AR64" s="54">
        <v>1339</v>
      </c>
      <c r="AS64" s="54">
        <v>58</v>
      </c>
      <c r="AT64" s="54">
        <v>30</v>
      </c>
      <c r="AU64" s="37">
        <f t="shared" si="4"/>
        <v>0.61052631578947369</v>
      </c>
      <c r="AV64" s="56">
        <f t="shared" si="5"/>
        <v>0.22568093385214008</v>
      </c>
      <c r="AW64" s="56">
        <f t="shared" si="6"/>
        <v>0.31578947368421051</v>
      </c>
      <c r="AX64" s="57">
        <f t="shared" si="7"/>
        <v>2.2404779686333084E-2</v>
      </c>
      <c r="AY64" s="53">
        <v>160056</v>
      </c>
      <c r="AZ64" s="53">
        <v>282040</v>
      </c>
      <c r="BA64" s="53">
        <v>294599</v>
      </c>
      <c r="BB64" s="53">
        <v>419216</v>
      </c>
      <c r="BC64" s="53" t="s">
        <v>199</v>
      </c>
      <c r="BD64" s="87" t="s">
        <v>139</v>
      </c>
    </row>
    <row r="65" spans="1:56" ht="18" customHeight="1" x14ac:dyDescent="0.2">
      <c r="A65" s="16" t="s">
        <v>142</v>
      </c>
      <c r="B65" s="44">
        <v>3.52</v>
      </c>
      <c r="C65" s="44">
        <v>3.6</v>
      </c>
      <c r="D65" s="44">
        <v>3.13</v>
      </c>
      <c r="E65" s="44">
        <v>3.99</v>
      </c>
      <c r="F65" s="44">
        <v>3.2</v>
      </c>
      <c r="G65" s="44">
        <v>3.98</v>
      </c>
      <c r="H65" s="45">
        <v>20.9</v>
      </c>
      <c r="I65" s="45">
        <v>20.9</v>
      </c>
      <c r="J65" s="45">
        <v>20.8</v>
      </c>
      <c r="K65" s="46" t="s">
        <v>26</v>
      </c>
      <c r="L65" s="46" t="s">
        <v>26</v>
      </c>
      <c r="M65" s="46" t="s">
        <v>26</v>
      </c>
      <c r="N65" s="46" t="s">
        <v>26</v>
      </c>
      <c r="O65" s="46" t="s">
        <v>26</v>
      </c>
      <c r="P65" s="46" t="s">
        <v>25</v>
      </c>
      <c r="Q65" s="46" t="s">
        <v>25</v>
      </c>
      <c r="R65" s="46" t="s">
        <v>25</v>
      </c>
      <c r="S65" s="46" t="s">
        <v>25</v>
      </c>
      <c r="T65" s="46" t="s">
        <v>25</v>
      </c>
      <c r="U65" s="46" t="s">
        <v>25</v>
      </c>
      <c r="V65" s="46" t="s">
        <v>26</v>
      </c>
      <c r="W65" s="46" t="s">
        <v>25</v>
      </c>
      <c r="X65" s="46" t="s">
        <v>25</v>
      </c>
      <c r="Y65" s="46" t="s">
        <v>25</v>
      </c>
      <c r="Z65" s="118" t="s">
        <v>74</v>
      </c>
      <c r="AA65" s="118" t="s">
        <v>74</v>
      </c>
      <c r="AB65" s="66"/>
      <c r="AC65" s="50" t="s">
        <v>73</v>
      </c>
      <c r="AD65" s="49">
        <v>50</v>
      </c>
      <c r="AE65" s="63"/>
      <c r="AF65" s="52">
        <v>43739</v>
      </c>
      <c r="AG65" s="54" t="s">
        <v>199</v>
      </c>
      <c r="AH65" s="54" t="s">
        <v>241</v>
      </c>
      <c r="AI65" s="59">
        <v>100</v>
      </c>
      <c r="AJ65" s="59">
        <v>500</v>
      </c>
      <c r="AK65" s="53" t="s">
        <v>224</v>
      </c>
      <c r="AL65" s="53" t="s">
        <v>264</v>
      </c>
      <c r="AM65" s="53" t="s">
        <v>226</v>
      </c>
      <c r="AN65" s="91" t="s">
        <v>301</v>
      </c>
      <c r="AO65" s="53" t="s">
        <v>247</v>
      </c>
      <c r="AP65" s="54">
        <v>63</v>
      </c>
      <c r="AQ65" s="54">
        <v>163</v>
      </c>
      <c r="AR65" s="54">
        <v>315</v>
      </c>
      <c r="AS65" s="54">
        <v>53</v>
      </c>
      <c r="AT65" s="54">
        <v>10</v>
      </c>
      <c r="AU65" s="37">
        <f t="shared" si="4"/>
        <v>0.84126984126984128</v>
      </c>
      <c r="AV65" s="56">
        <f t="shared" si="5"/>
        <v>0.32515337423312884</v>
      </c>
      <c r="AW65" s="56">
        <f t="shared" si="6"/>
        <v>0.15873015873015872</v>
      </c>
      <c r="AX65" s="57">
        <f t="shared" si="7"/>
        <v>3.1746031746031744E-2</v>
      </c>
      <c r="AY65" s="53">
        <v>242687</v>
      </c>
      <c r="AZ65" s="53">
        <v>464157</v>
      </c>
      <c r="BA65" s="53">
        <v>376211</v>
      </c>
      <c r="BB65" s="53">
        <v>512775</v>
      </c>
      <c r="BC65" s="55">
        <v>405715</v>
      </c>
      <c r="BD65" s="87" t="s">
        <v>138</v>
      </c>
    </row>
    <row r="66" spans="1:56" ht="18" customHeight="1" x14ac:dyDescent="0.2">
      <c r="A66" s="16" t="s">
        <v>144</v>
      </c>
      <c r="B66" s="44">
        <v>3.44</v>
      </c>
      <c r="C66" s="44">
        <v>3.55</v>
      </c>
      <c r="D66" s="44">
        <v>2.8</v>
      </c>
      <c r="E66" s="44">
        <v>3.96</v>
      </c>
      <c r="F66" s="44">
        <v>3.11</v>
      </c>
      <c r="G66" s="44">
        <v>3.95</v>
      </c>
      <c r="H66" s="45">
        <v>19.8</v>
      </c>
      <c r="I66" s="45">
        <v>20</v>
      </c>
      <c r="J66" s="45">
        <v>19.600000000000001</v>
      </c>
      <c r="K66" s="46" t="s">
        <v>26</v>
      </c>
      <c r="L66" s="46" t="s">
        <v>26</v>
      </c>
      <c r="M66" s="46" t="s">
        <v>26</v>
      </c>
      <c r="N66" s="46" t="s">
        <v>26</v>
      </c>
      <c r="O66" s="46" t="s">
        <v>26</v>
      </c>
      <c r="P66" s="46" t="s">
        <v>26</v>
      </c>
      <c r="Q66" s="46" t="s">
        <v>25</v>
      </c>
      <c r="R66" s="46" t="s">
        <v>25</v>
      </c>
      <c r="S66" s="46" t="s">
        <v>25</v>
      </c>
      <c r="T66" s="46" t="s">
        <v>25</v>
      </c>
      <c r="U66" s="46" t="s">
        <v>25</v>
      </c>
      <c r="V66" s="46" t="s">
        <v>25</v>
      </c>
      <c r="W66" s="46" t="s">
        <v>25</v>
      </c>
      <c r="X66" s="46" t="s">
        <v>25</v>
      </c>
      <c r="Y66" s="46" t="s">
        <v>25</v>
      </c>
      <c r="Z66" s="117" t="s">
        <v>325</v>
      </c>
      <c r="AA66" s="118" t="s">
        <v>236</v>
      </c>
      <c r="AB66" s="63"/>
      <c r="AC66" s="51" t="s">
        <v>76</v>
      </c>
      <c r="AD66" s="46">
        <v>100</v>
      </c>
      <c r="AE66" s="63" t="s">
        <v>146</v>
      </c>
      <c r="AF66" s="52">
        <v>43831</v>
      </c>
      <c r="AG66" s="54" t="s">
        <v>199</v>
      </c>
      <c r="AH66" s="54" t="s">
        <v>236</v>
      </c>
      <c r="AI66" s="59">
        <v>45</v>
      </c>
      <c r="AJ66" s="59">
        <v>1000</v>
      </c>
      <c r="AK66" s="53" t="s">
        <v>224</v>
      </c>
      <c r="AL66" s="53" t="s">
        <v>265</v>
      </c>
      <c r="AM66" s="53" t="s">
        <v>228</v>
      </c>
      <c r="AN66" s="91" t="s">
        <v>302</v>
      </c>
      <c r="AO66" s="53" t="s">
        <v>232</v>
      </c>
      <c r="AP66" s="54">
        <v>100</v>
      </c>
      <c r="AQ66" s="54">
        <v>161</v>
      </c>
      <c r="AR66" s="54">
        <v>2112</v>
      </c>
      <c r="AS66" s="54">
        <v>52</v>
      </c>
      <c r="AT66" s="54">
        <v>47</v>
      </c>
      <c r="AU66" s="37">
        <f t="shared" si="4"/>
        <v>0.52</v>
      </c>
      <c r="AV66" s="56">
        <f t="shared" si="5"/>
        <v>0.32298136645962733</v>
      </c>
      <c r="AW66" s="56">
        <f t="shared" si="6"/>
        <v>0.47</v>
      </c>
      <c r="AX66" s="57">
        <f t="shared" si="7"/>
        <v>2.225378787878788E-2</v>
      </c>
      <c r="AY66" s="53">
        <v>215040</v>
      </c>
      <c r="AZ66" s="53">
        <v>249680</v>
      </c>
      <c r="BA66" s="53">
        <v>310660</v>
      </c>
      <c r="BB66" s="53">
        <v>345300</v>
      </c>
      <c r="BC66" s="53" t="s">
        <v>199</v>
      </c>
      <c r="BD66" s="87" t="s">
        <v>137</v>
      </c>
    </row>
    <row r="67" spans="1:56" ht="18" customHeight="1" x14ac:dyDescent="0.2">
      <c r="A67" s="16" t="s">
        <v>143</v>
      </c>
      <c r="B67" s="44">
        <v>3.51</v>
      </c>
      <c r="C67" s="44">
        <v>3.56</v>
      </c>
      <c r="D67" s="44">
        <v>2.84</v>
      </c>
      <c r="E67" s="44">
        <v>3.97</v>
      </c>
      <c r="F67" s="44">
        <v>3</v>
      </c>
      <c r="G67" s="44">
        <v>3.95</v>
      </c>
      <c r="H67" s="45">
        <v>18.3</v>
      </c>
      <c r="I67" s="45">
        <v>19.100000000000001</v>
      </c>
      <c r="J67" s="45">
        <v>18.2</v>
      </c>
      <c r="K67" s="46" t="s">
        <v>26</v>
      </c>
      <c r="L67" s="46" t="s">
        <v>26</v>
      </c>
      <c r="M67" s="46" t="s">
        <v>26</v>
      </c>
      <c r="N67" s="46" t="s">
        <v>26</v>
      </c>
      <c r="O67" s="46" t="s">
        <v>26</v>
      </c>
      <c r="P67" s="46" t="s">
        <v>26</v>
      </c>
      <c r="Q67" s="46" t="s">
        <v>25</v>
      </c>
      <c r="R67" s="46" t="s">
        <v>26</v>
      </c>
      <c r="S67" s="46" t="s">
        <v>25</v>
      </c>
      <c r="T67" s="46" t="s">
        <v>25</v>
      </c>
      <c r="U67" s="46" t="s">
        <v>25</v>
      </c>
      <c r="V67" s="46" t="s">
        <v>25</v>
      </c>
      <c r="W67" s="46" t="s">
        <v>25</v>
      </c>
      <c r="X67" s="46" t="s">
        <v>25</v>
      </c>
      <c r="Y67" s="46" t="s">
        <v>25</v>
      </c>
      <c r="Z67" s="117" t="s">
        <v>325</v>
      </c>
      <c r="AA67" s="118" t="s">
        <v>236</v>
      </c>
      <c r="AB67" s="68"/>
      <c r="AC67" s="50" t="s">
        <v>73</v>
      </c>
      <c r="AD67" s="49">
        <v>50</v>
      </c>
      <c r="AE67" s="65" t="s">
        <v>71</v>
      </c>
      <c r="AF67" s="52">
        <v>43770</v>
      </c>
      <c r="AG67" s="54" t="s">
        <v>199</v>
      </c>
      <c r="AH67" s="54" t="s">
        <v>241</v>
      </c>
      <c r="AI67" s="59">
        <v>50</v>
      </c>
      <c r="AJ67" s="59">
        <v>800</v>
      </c>
      <c r="AK67" s="53" t="s">
        <v>227</v>
      </c>
      <c r="AL67" s="53" t="s">
        <v>264</v>
      </c>
      <c r="AM67" s="53" t="s">
        <v>228</v>
      </c>
      <c r="AN67" s="91" t="s">
        <v>319</v>
      </c>
      <c r="AO67" s="53" t="s">
        <v>232</v>
      </c>
      <c r="AP67" s="54">
        <v>47</v>
      </c>
      <c r="AQ67" s="54">
        <v>48</v>
      </c>
      <c r="AR67" s="54">
        <v>915</v>
      </c>
      <c r="AS67" s="54">
        <v>21</v>
      </c>
      <c r="AT67" s="54">
        <v>23</v>
      </c>
      <c r="AU67" s="37">
        <f t="shared" si="4"/>
        <v>0.44680851063829785</v>
      </c>
      <c r="AV67" s="56">
        <f t="shared" si="5"/>
        <v>0.4375</v>
      </c>
      <c r="AW67" s="56">
        <f t="shared" si="6"/>
        <v>0.48936170212765956</v>
      </c>
      <c r="AX67" s="57">
        <f t="shared" si="7"/>
        <v>2.5136612021857924E-2</v>
      </c>
      <c r="AY67" s="53">
        <v>129789</v>
      </c>
      <c r="AZ67" s="53">
        <v>297000</v>
      </c>
      <c r="BA67" s="53">
        <v>240592</v>
      </c>
      <c r="BB67" s="53">
        <v>410383</v>
      </c>
      <c r="BC67" s="53" t="s">
        <v>199</v>
      </c>
      <c r="BD67" s="87" t="s">
        <v>133</v>
      </c>
    </row>
    <row r="68" spans="1:56" ht="18" customHeight="1" x14ac:dyDescent="0.2">
      <c r="A68" s="16" t="s">
        <v>329</v>
      </c>
      <c r="B68" s="102"/>
      <c r="C68" s="102"/>
      <c r="D68" s="102"/>
      <c r="E68" s="102"/>
      <c r="F68" s="102"/>
      <c r="G68" s="102"/>
      <c r="H68" s="103"/>
      <c r="I68" s="103"/>
      <c r="J68" s="103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18" t="s">
        <v>74</v>
      </c>
      <c r="AA68" s="116" t="s">
        <v>72</v>
      </c>
      <c r="AB68" s="106"/>
      <c r="AC68" s="106"/>
      <c r="AD68" s="107"/>
      <c r="AE68" s="105"/>
      <c r="AF68" s="108"/>
      <c r="AG68" s="109"/>
      <c r="AH68" s="109"/>
      <c r="AI68" s="110"/>
      <c r="AJ68" s="110"/>
      <c r="AK68" s="111"/>
      <c r="AL68" s="89"/>
      <c r="AM68" s="111"/>
      <c r="AN68" s="112"/>
      <c r="AO68" s="111"/>
      <c r="AP68" s="109"/>
      <c r="AQ68" s="109"/>
      <c r="AR68" s="109"/>
      <c r="AS68" s="109"/>
      <c r="AT68" s="109"/>
      <c r="AU68" s="37"/>
      <c r="AV68" s="37"/>
      <c r="AW68" s="37"/>
      <c r="AX68" s="113"/>
      <c r="AY68" s="111"/>
      <c r="AZ68" s="111"/>
      <c r="BA68" s="111"/>
      <c r="BB68" s="111"/>
      <c r="BC68" s="111"/>
      <c r="BD68" s="114"/>
    </row>
    <row r="69" spans="1:56" ht="18" customHeight="1" x14ac:dyDescent="0.2">
      <c r="A69" s="16" t="s">
        <v>332</v>
      </c>
      <c r="B69" s="102"/>
      <c r="C69" s="102"/>
      <c r="D69" s="102"/>
      <c r="E69" s="102"/>
      <c r="F69" s="102"/>
      <c r="G69" s="102"/>
      <c r="H69" s="103"/>
      <c r="I69" s="103"/>
      <c r="J69" s="103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17" t="s">
        <v>325</v>
      </c>
      <c r="AA69" s="117" t="s">
        <v>337</v>
      </c>
      <c r="AB69" s="106"/>
      <c r="AC69" s="106"/>
      <c r="AD69" s="107"/>
      <c r="AE69" s="105"/>
      <c r="AF69" s="108"/>
      <c r="AG69" s="109"/>
      <c r="AH69" s="109"/>
      <c r="AI69" s="110"/>
      <c r="AJ69" s="110"/>
      <c r="AK69" s="111"/>
      <c r="AL69" s="89"/>
      <c r="AM69" s="111"/>
      <c r="AN69" s="112"/>
      <c r="AO69" s="111"/>
      <c r="AP69" s="109"/>
      <c r="AQ69" s="109"/>
      <c r="AR69" s="109"/>
      <c r="AS69" s="109"/>
      <c r="AT69" s="109"/>
      <c r="AU69" s="37"/>
      <c r="AV69" s="37"/>
      <c r="AW69" s="37"/>
      <c r="AX69" s="113"/>
      <c r="AY69" s="111"/>
      <c r="AZ69" s="111"/>
      <c r="BA69" s="111"/>
      <c r="BB69" s="111"/>
      <c r="BC69" s="111"/>
      <c r="BD69" s="114"/>
    </row>
    <row r="70" spans="1:56" ht="18" customHeight="1" x14ac:dyDescent="0.2">
      <c r="A70" s="16" t="s">
        <v>343</v>
      </c>
      <c r="B70" s="102"/>
      <c r="C70" s="102"/>
      <c r="D70" s="102"/>
      <c r="E70" s="102"/>
      <c r="F70" s="102"/>
      <c r="G70" s="102"/>
      <c r="H70" s="103"/>
      <c r="I70" s="103"/>
      <c r="J70" s="103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18" t="s">
        <v>74</v>
      </c>
      <c r="AA70" s="118" t="s">
        <v>74</v>
      </c>
      <c r="AB70" s="106"/>
      <c r="AC70" s="106"/>
      <c r="AD70" s="107"/>
      <c r="AE70" s="105"/>
      <c r="AF70" s="108"/>
      <c r="AG70" s="109"/>
      <c r="AH70" s="109"/>
      <c r="AI70" s="110"/>
      <c r="AJ70" s="110"/>
      <c r="AK70" s="111"/>
      <c r="AL70" s="89"/>
      <c r="AM70" s="111"/>
      <c r="AN70" s="112"/>
      <c r="AO70" s="111"/>
      <c r="AP70" s="109"/>
      <c r="AQ70" s="109"/>
      <c r="AR70" s="109"/>
      <c r="AS70" s="109"/>
      <c r="AT70" s="109"/>
      <c r="AU70" s="37"/>
      <c r="AV70" s="37"/>
      <c r="AW70" s="37"/>
      <c r="AX70" s="113"/>
      <c r="AY70" s="111"/>
      <c r="AZ70" s="111"/>
      <c r="BA70" s="111"/>
      <c r="BB70" s="111"/>
      <c r="BC70" s="111"/>
      <c r="BD70" s="114"/>
    </row>
    <row r="71" spans="1:56" ht="18" customHeight="1" x14ac:dyDescent="0.2">
      <c r="A71" s="16" t="s">
        <v>344</v>
      </c>
      <c r="B71" s="102"/>
      <c r="C71" s="102"/>
      <c r="D71" s="102"/>
      <c r="E71" s="102"/>
      <c r="F71" s="102"/>
      <c r="G71" s="102"/>
      <c r="H71" s="103"/>
      <c r="I71" s="103"/>
      <c r="J71" s="103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17" t="s">
        <v>200</v>
      </c>
      <c r="AA71" s="117" t="s">
        <v>200</v>
      </c>
      <c r="AB71" s="106"/>
      <c r="AC71" s="106"/>
      <c r="AD71" s="107"/>
      <c r="AE71" s="105"/>
      <c r="AF71" s="108"/>
      <c r="AG71" s="109"/>
      <c r="AH71" s="109"/>
      <c r="AI71" s="110"/>
      <c r="AJ71" s="110"/>
      <c r="AK71" s="111"/>
      <c r="AL71" s="89"/>
      <c r="AM71" s="111"/>
      <c r="AN71" s="112"/>
      <c r="AO71" s="111"/>
      <c r="AP71" s="109"/>
      <c r="AQ71" s="109"/>
      <c r="AR71" s="109"/>
      <c r="AS71" s="109"/>
      <c r="AT71" s="109"/>
      <c r="AU71" s="37"/>
      <c r="AV71" s="37"/>
      <c r="AW71" s="37"/>
      <c r="AX71" s="113"/>
      <c r="AY71" s="111"/>
      <c r="AZ71" s="111"/>
      <c r="BA71" s="111"/>
      <c r="BB71" s="111"/>
      <c r="BC71" s="111"/>
      <c r="BD71" s="114"/>
    </row>
    <row r="72" spans="1:56" ht="18" customHeight="1" x14ac:dyDescent="0.2">
      <c r="A72" s="16" t="s">
        <v>333</v>
      </c>
      <c r="B72" s="102"/>
      <c r="C72" s="102"/>
      <c r="D72" s="102"/>
      <c r="E72" s="102"/>
      <c r="F72" s="102"/>
      <c r="G72" s="102"/>
      <c r="H72" s="103"/>
      <c r="I72" s="103"/>
      <c r="J72" s="103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17" t="s">
        <v>200</v>
      </c>
      <c r="AA72" s="117" t="s">
        <v>200</v>
      </c>
      <c r="AB72" s="106"/>
      <c r="AC72" s="106"/>
      <c r="AD72" s="107"/>
      <c r="AE72" s="105"/>
      <c r="AF72" s="108"/>
      <c r="AG72" s="109"/>
      <c r="AH72" s="109"/>
      <c r="AI72" s="110"/>
      <c r="AJ72" s="110"/>
      <c r="AK72" s="111"/>
      <c r="AL72" s="89"/>
      <c r="AM72" s="111"/>
      <c r="AN72" s="112"/>
      <c r="AO72" s="111"/>
      <c r="AP72" s="109"/>
      <c r="AQ72" s="109"/>
      <c r="AR72" s="109"/>
      <c r="AS72" s="109"/>
      <c r="AT72" s="109"/>
      <c r="AU72" s="37"/>
      <c r="AV72" s="37"/>
      <c r="AW72" s="37"/>
      <c r="AX72" s="113"/>
      <c r="AY72" s="111"/>
      <c r="AZ72" s="111"/>
      <c r="BA72" s="111"/>
      <c r="BB72" s="111"/>
      <c r="BC72" s="111"/>
      <c r="BD72" s="114"/>
    </row>
    <row r="73" spans="1:56" ht="18" customHeight="1" x14ac:dyDescent="0.2">
      <c r="A73" s="10" t="s">
        <v>86</v>
      </c>
      <c r="B73" s="38"/>
      <c r="C73" s="38"/>
      <c r="D73" s="38"/>
      <c r="E73" s="38"/>
      <c r="F73" s="38"/>
      <c r="G73" s="38"/>
      <c r="H73" s="39"/>
      <c r="I73" s="39"/>
      <c r="J73" s="39"/>
      <c r="K73" s="15"/>
      <c r="L73" s="5"/>
      <c r="M73" s="5"/>
      <c r="N73" s="5"/>
      <c r="O73" s="5"/>
      <c r="P73" s="5"/>
      <c r="Q73" s="5"/>
      <c r="R73" s="15"/>
      <c r="S73" s="15"/>
      <c r="T73" s="5"/>
      <c r="U73" s="15"/>
      <c r="V73" s="5"/>
      <c r="W73" s="15"/>
      <c r="X73" s="15"/>
      <c r="Y73" s="5"/>
      <c r="AC73"/>
      <c r="AD73" s="7"/>
      <c r="AL73" s="89" t="s">
        <v>266</v>
      </c>
    </row>
    <row r="74" spans="1:56" ht="16" thickBot="1" x14ac:dyDescent="0.25">
      <c r="A74" s="11"/>
      <c r="B74" s="12"/>
      <c r="C74" s="12"/>
      <c r="D74" s="12"/>
      <c r="E74" s="12"/>
      <c r="F74" s="12"/>
      <c r="G74" s="12"/>
      <c r="H74" s="13"/>
      <c r="I74" s="13"/>
      <c r="J74" s="13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AD74" s="7"/>
    </row>
    <row r="75" spans="1:56" x14ac:dyDescent="0.2">
      <c r="A75" s="40" t="str">
        <f>ROUND(AVERAGE(B2:B67), 2) &amp;" is Mean sGPA"</f>
        <v>3.46 is Mean sGPA</v>
      </c>
      <c r="B75" s="12" t="s">
        <v>189</v>
      </c>
      <c r="C75" s="12"/>
      <c r="D75" s="12"/>
      <c r="E75" s="12"/>
      <c r="F75" s="12"/>
      <c r="G75" s="12"/>
      <c r="H75" s="12"/>
      <c r="I75" s="12"/>
      <c r="J75" s="12"/>
    </row>
    <row r="76" spans="1:56" x14ac:dyDescent="0.2">
      <c r="A76" s="41" t="str">
        <f>ROUND(AVERAGE(C2:C67), 2) &amp;" is Mean cGPA"</f>
        <v>3.56 is Mean cGPA</v>
      </c>
      <c r="B76" s="12" t="s">
        <v>190</v>
      </c>
      <c r="C76" s="12"/>
      <c r="D76" s="12"/>
      <c r="E76" s="12"/>
      <c r="F76" s="12"/>
      <c r="G76" s="12"/>
      <c r="H76" s="12"/>
      <c r="I76" s="12"/>
      <c r="J76" s="12"/>
    </row>
    <row r="77" spans="1:56" x14ac:dyDescent="0.2">
      <c r="A77" s="41" t="str">
        <f>ROUND(AVERAGE(D2:D67), 2) &amp;" is Mean LOW sGPA"</f>
        <v>2.89 is Mean LOW sGPA</v>
      </c>
      <c r="B77" s="12" t="s">
        <v>191</v>
      </c>
      <c r="C77" s="12"/>
      <c r="D77" s="12"/>
      <c r="E77" s="12"/>
      <c r="F77" s="12"/>
      <c r="G77" s="12"/>
      <c r="H77" s="12"/>
      <c r="I77" s="12"/>
      <c r="J77" s="12"/>
    </row>
    <row r="78" spans="1:56" x14ac:dyDescent="0.2">
      <c r="A78" s="41" t="str">
        <f>ROUND(AVERAGE(F2:F67), 2) &amp;" is Mean LOW cGPA"</f>
        <v>3.08 is Mean LOW cGPA</v>
      </c>
      <c r="B78" s="12" t="s">
        <v>192</v>
      </c>
      <c r="C78" s="12"/>
      <c r="D78" s="12"/>
      <c r="E78" s="12"/>
      <c r="F78" s="12"/>
      <c r="G78" s="12"/>
      <c r="H78" s="12"/>
      <c r="I78" s="12"/>
      <c r="J78" s="12"/>
    </row>
    <row r="79" spans="1:56" x14ac:dyDescent="0.2">
      <c r="A79" s="41" t="str">
        <f>ROUND(AVERAGE(H2:H67), 2) &amp;" is Mean AA"</f>
        <v>20.41 is Mean AA</v>
      </c>
      <c r="B79" s="43" t="s">
        <v>250</v>
      </c>
      <c r="C79" s="12"/>
      <c r="D79" s="12"/>
      <c r="E79" s="12"/>
      <c r="F79" s="12"/>
      <c r="G79" s="12"/>
      <c r="H79" s="12"/>
      <c r="I79" s="12"/>
      <c r="J79" s="12"/>
    </row>
    <row r="80" spans="1:56" x14ac:dyDescent="0.2">
      <c r="A80" s="41" t="str">
        <f>ROUND(AVERAGE(I2:I67), 2) &amp;" is Mean PAT"</f>
        <v>20.07 is Mean PAT</v>
      </c>
      <c r="B80" s="12"/>
      <c r="C80" s="12"/>
      <c r="D80" s="12"/>
      <c r="E80" s="12"/>
      <c r="F80" s="12"/>
      <c r="G80" s="12"/>
      <c r="H80" s="12"/>
      <c r="I80" s="12"/>
      <c r="J80" s="12"/>
    </row>
    <row r="81" spans="1:10" ht="16" thickBot="1" x14ac:dyDescent="0.25">
      <c r="A81" s="42" t="str">
        <f>ROUND(AVERAGE(J2:J67), 2) &amp;" is Mean TS"</f>
        <v>20.27 is Mean TS</v>
      </c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">
      <c r="B82" s="95" t="s">
        <v>177</v>
      </c>
      <c r="C82" s="96"/>
      <c r="D82" s="12" t="s">
        <v>178</v>
      </c>
      <c r="E82" s="12"/>
      <c r="F82" s="12"/>
      <c r="G82" s="12"/>
      <c r="H82" s="12"/>
      <c r="I82" s="12"/>
      <c r="J82" s="12"/>
    </row>
    <row r="83" spans="1:10" x14ac:dyDescent="0.2">
      <c r="B83" s="97" t="s">
        <v>179</v>
      </c>
      <c r="C83" s="96"/>
      <c r="D83" s="12" t="s">
        <v>180</v>
      </c>
      <c r="E83" s="12"/>
      <c r="F83" s="12"/>
      <c r="G83" s="12"/>
      <c r="H83" s="12"/>
      <c r="I83" s="12"/>
      <c r="J83" s="12"/>
    </row>
    <row r="84" spans="1:10" x14ac:dyDescent="0.2">
      <c r="B84" s="14" t="s">
        <v>171</v>
      </c>
      <c r="C84" s="12"/>
      <c r="D84" s="12" t="s">
        <v>172</v>
      </c>
      <c r="E84" s="12"/>
      <c r="F84" s="12"/>
      <c r="G84" s="12"/>
      <c r="H84" s="12"/>
      <c r="I84" s="12"/>
      <c r="J84" s="12"/>
    </row>
    <row r="85" spans="1:10" x14ac:dyDescent="0.2">
      <c r="B85" s="14" t="s">
        <v>173</v>
      </c>
      <c r="C85" s="12"/>
      <c r="D85" s="12" t="s">
        <v>174</v>
      </c>
      <c r="E85" s="12"/>
      <c r="F85" s="12"/>
      <c r="G85" s="12"/>
      <c r="H85" s="12"/>
      <c r="I85" s="12"/>
      <c r="J85" s="12"/>
    </row>
    <row r="86" spans="1:10" x14ac:dyDescent="0.2">
      <c r="B86" s="14" t="s">
        <v>7</v>
      </c>
      <c r="C86" s="12"/>
      <c r="D86" s="12" t="s">
        <v>193</v>
      </c>
      <c r="E86" s="12"/>
      <c r="F86" s="12"/>
      <c r="G86" s="12"/>
      <c r="H86" s="12"/>
      <c r="I86" s="12"/>
      <c r="J86" s="12"/>
    </row>
    <row r="87" spans="1:10" x14ac:dyDescent="0.2">
      <c r="B87" s="14" t="s">
        <v>8</v>
      </c>
      <c r="C87" s="12"/>
      <c r="D87" s="12" t="s">
        <v>194</v>
      </c>
      <c r="E87" s="12"/>
      <c r="F87" s="12"/>
      <c r="G87" s="12"/>
      <c r="H87" s="12"/>
      <c r="I87" s="12"/>
      <c r="J87" s="12"/>
    </row>
    <row r="88" spans="1:10" x14ac:dyDescent="0.2">
      <c r="B88" s="14" t="s">
        <v>175</v>
      </c>
      <c r="C88" s="12"/>
      <c r="D88" s="12" t="s">
        <v>176</v>
      </c>
      <c r="E88" s="12"/>
      <c r="F88" s="12"/>
      <c r="G88" s="12"/>
      <c r="H88" s="12"/>
      <c r="I88" s="12"/>
      <c r="J88" s="12"/>
    </row>
    <row r="89" spans="1:10" x14ac:dyDescent="0.2">
      <c r="B89" s="12" t="s">
        <v>195</v>
      </c>
      <c r="C89" s="12"/>
      <c r="D89" s="12" t="s">
        <v>181</v>
      </c>
      <c r="E89" s="12"/>
      <c r="F89" s="12"/>
      <c r="G89" s="12"/>
      <c r="H89" s="12"/>
      <c r="I89" s="12"/>
      <c r="J89" s="12"/>
    </row>
    <row r="90" spans="1:10" x14ac:dyDescent="0.2">
      <c r="B90" s="12" t="s">
        <v>196</v>
      </c>
      <c r="C90" s="12"/>
      <c r="D90" s="12" t="s">
        <v>182</v>
      </c>
      <c r="E90" s="12"/>
      <c r="F90" s="12"/>
      <c r="G90" s="12"/>
      <c r="H90" s="12"/>
      <c r="I90" s="12"/>
      <c r="J90" s="12"/>
    </row>
    <row r="91" spans="1:10" x14ac:dyDescent="0.2">
      <c r="B91" s="12" t="s">
        <v>27</v>
      </c>
      <c r="C91" s="12"/>
      <c r="D91" s="12" t="s">
        <v>183</v>
      </c>
      <c r="E91" s="12"/>
      <c r="F91" s="12"/>
      <c r="G91" s="12"/>
      <c r="H91" s="12"/>
      <c r="I91" s="12"/>
      <c r="J91" s="12"/>
    </row>
    <row r="92" spans="1:10" x14ac:dyDescent="0.2">
      <c r="B92" s="12" t="s">
        <v>184</v>
      </c>
      <c r="C92" s="12"/>
      <c r="D92" s="12" t="s">
        <v>185</v>
      </c>
      <c r="E92" s="12"/>
      <c r="F92" s="12"/>
      <c r="G92" s="12"/>
      <c r="H92" s="12"/>
      <c r="I92" s="12"/>
      <c r="J92" s="12"/>
    </row>
    <row r="93" spans="1:10" x14ac:dyDescent="0.2">
      <c r="B93" s="12" t="s">
        <v>31</v>
      </c>
      <c r="C93" s="12"/>
      <c r="D93" s="12" t="s">
        <v>186</v>
      </c>
      <c r="E93" s="12"/>
      <c r="F93" s="12"/>
      <c r="G93" s="12"/>
      <c r="H93" s="12"/>
      <c r="I93" s="12"/>
      <c r="J93" s="12"/>
    </row>
    <row r="94" spans="1:10" x14ac:dyDescent="0.2">
      <c r="B94" s="12" t="s">
        <v>170</v>
      </c>
      <c r="C94" s="12"/>
      <c r="D94" s="12" t="s">
        <v>187</v>
      </c>
      <c r="E94" s="12"/>
      <c r="F94" s="12"/>
      <c r="G94" s="12"/>
      <c r="H94" s="12"/>
      <c r="I94" s="12"/>
      <c r="J94" s="12"/>
    </row>
    <row r="95" spans="1:10" x14ac:dyDescent="0.2">
      <c r="B95" s="12" t="s">
        <v>169</v>
      </c>
      <c r="C95" s="12"/>
      <c r="D95" s="12" t="s">
        <v>188</v>
      </c>
      <c r="E95" s="12"/>
      <c r="F95" s="12"/>
      <c r="G95" s="12"/>
      <c r="H95" s="12"/>
      <c r="I95" s="12"/>
      <c r="J95" s="12"/>
    </row>
    <row r="96" spans="1:10" x14ac:dyDescent="0.2">
      <c r="B96" s="12"/>
      <c r="C96" s="12"/>
      <c r="D96" s="12"/>
      <c r="E96" s="12"/>
      <c r="F96" s="12"/>
      <c r="G96" s="12"/>
      <c r="H96" s="12"/>
      <c r="I96" s="12"/>
      <c r="J96" s="12"/>
    </row>
    <row r="97" spans="2:10" x14ac:dyDescent="0.2">
      <c r="B97" s="12"/>
      <c r="C97" s="12"/>
      <c r="D97" s="12"/>
      <c r="E97" s="12"/>
      <c r="F97" s="12"/>
      <c r="G97" s="12"/>
      <c r="H97" s="12"/>
      <c r="I97" s="12"/>
      <c r="J97" s="12"/>
    </row>
    <row r="98" spans="2:10" x14ac:dyDescent="0.2">
      <c r="B98" s="12"/>
      <c r="C98" s="12"/>
      <c r="D98" s="12"/>
      <c r="E98" s="12"/>
      <c r="F98" s="12"/>
      <c r="G98" s="12"/>
      <c r="H98" s="12"/>
      <c r="I98" s="12"/>
      <c r="J98" s="12"/>
    </row>
    <row r="99" spans="2:10" x14ac:dyDescent="0.2">
      <c r="B99" s="12"/>
      <c r="C99" s="12"/>
      <c r="D99" s="12"/>
      <c r="E99" s="12"/>
      <c r="F99" s="12"/>
      <c r="G99" s="12"/>
      <c r="H99" s="12"/>
      <c r="I99" s="12"/>
      <c r="J99" s="12"/>
    </row>
    <row r="100" spans="2:10" x14ac:dyDescent="0.2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 x14ac:dyDescent="0.2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 x14ac:dyDescent="0.2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 x14ac:dyDescent="0.2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 x14ac:dyDescent="0.2">
      <c r="B104" s="12"/>
      <c r="C104" s="12"/>
      <c r="D104" s="12"/>
      <c r="E104" s="12"/>
      <c r="F104" s="12"/>
      <c r="G104" s="12"/>
      <c r="H104" s="12"/>
      <c r="I104" s="12"/>
      <c r="J104" s="12"/>
    </row>
    <row r="105" spans="2:10" x14ac:dyDescent="0.2">
      <c r="B105" s="12"/>
      <c r="C105" s="12"/>
      <c r="D105" s="12"/>
      <c r="E105" s="12"/>
      <c r="F105" s="12"/>
      <c r="G105" s="12"/>
      <c r="H105" s="12"/>
      <c r="I105" s="12"/>
      <c r="J105" s="12"/>
    </row>
    <row r="106" spans="2:10" x14ac:dyDescent="0.2">
      <c r="B106" s="12"/>
      <c r="C106" s="12"/>
      <c r="D106" s="12"/>
      <c r="E106" s="12"/>
      <c r="F106" s="12"/>
      <c r="G106" s="12"/>
      <c r="H106" s="12"/>
      <c r="I106" s="12"/>
      <c r="J106" s="12"/>
    </row>
    <row r="107" spans="2:10" x14ac:dyDescent="0.2">
      <c r="B107" s="12"/>
      <c r="C107" s="12"/>
      <c r="D107" s="12"/>
      <c r="E107" s="12"/>
      <c r="F107" s="12"/>
      <c r="G107" s="12"/>
      <c r="H107" s="12"/>
      <c r="I107" s="12"/>
      <c r="J107" s="12"/>
    </row>
    <row r="108" spans="2:10" x14ac:dyDescent="0.2">
      <c r="B108" s="12"/>
      <c r="C108" s="12"/>
      <c r="D108" s="12"/>
      <c r="E108" s="12"/>
      <c r="F108" s="12"/>
      <c r="G108" s="12"/>
      <c r="H108" s="12"/>
      <c r="I108" s="12"/>
      <c r="J108" s="12"/>
    </row>
    <row r="109" spans="2:10" x14ac:dyDescent="0.2">
      <c r="B109" s="12"/>
      <c r="C109" s="12"/>
      <c r="D109" s="12"/>
      <c r="E109" s="12"/>
      <c r="F109" s="12"/>
      <c r="G109" s="12"/>
      <c r="H109" s="12"/>
      <c r="I109" s="12"/>
      <c r="J109" s="12"/>
    </row>
    <row r="110" spans="2:10" x14ac:dyDescent="0.2">
      <c r="B110" s="12"/>
      <c r="C110" s="12"/>
      <c r="D110" s="12"/>
      <c r="E110" s="12"/>
      <c r="F110" s="12"/>
      <c r="G110" s="12"/>
      <c r="H110" s="12"/>
      <c r="I110" s="12"/>
      <c r="J110" s="12"/>
    </row>
    <row r="111" spans="2:10" x14ac:dyDescent="0.2">
      <c r="B111" s="12"/>
      <c r="C111" s="12"/>
      <c r="D111" s="12"/>
      <c r="E111" s="12"/>
      <c r="F111" s="12"/>
      <c r="G111" s="12"/>
      <c r="H111" s="12"/>
      <c r="I111" s="12"/>
      <c r="J111" s="12"/>
    </row>
    <row r="112" spans="2:10" x14ac:dyDescent="0.2">
      <c r="B112" s="12"/>
      <c r="C112" s="12"/>
      <c r="D112" s="12"/>
      <c r="E112" s="12"/>
      <c r="F112" s="12"/>
      <c r="G112" s="12"/>
      <c r="H112" s="12"/>
      <c r="I112" s="12"/>
      <c r="J112" s="12"/>
    </row>
    <row r="113" spans="2:10" x14ac:dyDescent="0.2">
      <c r="B113" s="12"/>
      <c r="C113" s="12"/>
      <c r="D113" s="12"/>
      <c r="E113" s="12"/>
      <c r="F113" s="12"/>
      <c r="G113" s="12"/>
      <c r="H113" s="12"/>
      <c r="I113" s="12"/>
      <c r="J113" s="12"/>
    </row>
    <row r="114" spans="2:10" x14ac:dyDescent="0.2">
      <c r="B114" s="12"/>
      <c r="C114" s="12"/>
      <c r="D114" s="12"/>
      <c r="E114" s="12"/>
      <c r="F114" s="12"/>
      <c r="G114" s="12"/>
      <c r="H114" s="12"/>
      <c r="I114" s="12"/>
      <c r="J114" s="12"/>
    </row>
    <row r="115" spans="2:10" x14ac:dyDescent="0.2">
      <c r="B115" s="12"/>
      <c r="C115" s="12"/>
      <c r="D115" s="12"/>
      <c r="E115" s="12"/>
      <c r="F115" s="12"/>
      <c r="G115" s="12"/>
      <c r="H115" s="12"/>
      <c r="I115" s="12"/>
      <c r="J115" s="12"/>
    </row>
    <row r="116" spans="2:10" x14ac:dyDescent="0.2">
      <c r="B116" s="12"/>
      <c r="C116" s="12"/>
      <c r="D116" s="12"/>
      <c r="E116" s="12"/>
      <c r="F116" s="12"/>
      <c r="G116" s="12"/>
      <c r="H116" s="12"/>
      <c r="I116" s="12"/>
      <c r="J116" s="12"/>
    </row>
    <row r="117" spans="2:10" x14ac:dyDescent="0.2">
      <c r="B117" s="12"/>
      <c r="C117" s="12"/>
      <c r="D117" s="12"/>
      <c r="E117" s="12"/>
      <c r="F117" s="12"/>
      <c r="G117" s="12"/>
      <c r="H117" s="12"/>
      <c r="I117" s="12"/>
      <c r="J117" s="12"/>
    </row>
    <row r="118" spans="2:10" x14ac:dyDescent="0.2">
      <c r="B118" s="12"/>
      <c r="C118" s="12"/>
      <c r="D118" s="12"/>
      <c r="E118" s="12"/>
      <c r="F118" s="12"/>
      <c r="G118" s="12"/>
      <c r="H118" s="12"/>
      <c r="I118" s="12"/>
      <c r="J118" s="12"/>
    </row>
    <row r="119" spans="2:10" x14ac:dyDescent="0.2">
      <c r="B119" s="12"/>
      <c r="C119" s="12"/>
      <c r="D119" s="12"/>
      <c r="E119" s="12"/>
      <c r="F119" s="12"/>
      <c r="G119" s="12"/>
      <c r="H119" s="12"/>
      <c r="I119" s="12"/>
      <c r="J119" s="12"/>
    </row>
    <row r="120" spans="2:10" x14ac:dyDescent="0.2">
      <c r="B120" s="12"/>
      <c r="C120" s="12"/>
      <c r="D120" s="12"/>
      <c r="E120" s="12"/>
      <c r="F120" s="12"/>
      <c r="G120" s="12"/>
      <c r="H120" s="12"/>
      <c r="I120" s="12"/>
      <c r="J120" s="12"/>
    </row>
    <row r="121" spans="2:10" x14ac:dyDescent="0.2">
      <c r="B121" s="12"/>
      <c r="C121" s="12"/>
      <c r="D121" s="12"/>
      <c r="E121" s="12"/>
      <c r="F121" s="12"/>
      <c r="G121" s="12"/>
      <c r="H121" s="12"/>
      <c r="I121" s="12"/>
      <c r="J121" s="12"/>
    </row>
    <row r="122" spans="2:10" x14ac:dyDescent="0.2">
      <c r="B122" s="12"/>
      <c r="C122" s="12"/>
      <c r="D122" s="12"/>
      <c r="E122" s="12"/>
      <c r="F122" s="12"/>
      <c r="G122" s="12"/>
      <c r="H122" s="12"/>
      <c r="I122" s="12"/>
      <c r="J122" s="12"/>
    </row>
    <row r="123" spans="2:10" x14ac:dyDescent="0.2">
      <c r="B123" s="12"/>
      <c r="C123" s="12"/>
      <c r="D123" s="12"/>
      <c r="E123" s="12"/>
      <c r="F123" s="12"/>
      <c r="G123" s="12"/>
      <c r="H123" s="12"/>
      <c r="I123" s="12"/>
      <c r="J123" s="12"/>
    </row>
    <row r="124" spans="2:10" x14ac:dyDescent="0.2">
      <c r="B124" s="12"/>
      <c r="C124" s="12"/>
      <c r="D124" s="12"/>
      <c r="E124" s="12"/>
      <c r="F124" s="12"/>
      <c r="G124" s="12"/>
      <c r="H124" s="12"/>
      <c r="I124" s="12"/>
      <c r="J124" s="12"/>
    </row>
    <row r="125" spans="2:10" x14ac:dyDescent="0.2">
      <c r="B125" s="12"/>
      <c r="C125" s="12"/>
      <c r="D125" s="12"/>
      <c r="E125" s="12"/>
      <c r="F125" s="12"/>
      <c r="G125" s="12"/>
      <c r="H125" s="12"/>
      <c r="I125" s="12"/>
      <c r="J125" s="12"/>
    </row>
    <row r="126" spans="2:10" x14ac:dyDescent="0.2">
      <c r="B126" s="12"/>
      <c r="C126" s="12"/>
      <c r="D126" s="12"/>
      <c r="E126" s="12"/>
      <c r="F126" s="12"/>
      <c r="G126" s="12"/>
      <c r="H126" s="12"/>
      <c r="I126" s="12"/>
      <c r="J126" s="12"/>
    </row>
    <row r="127" spans="2:10" x14ac:dyDescent="0.2">
      <c r="B127" s="12"/>
      <c r="C127" s="12"/>
      <c r="D127" s="12"/>
      <c r="E127" s="12"/>
      <c r="F127" s="12"/>
      <c r="G127" s="12"/>
      <c r="H127" s="12"/>
      <c r="I127" s="12"/>
      <c r="J127" s="12"/>
    </row>
    <row r="128" spans="2:10" x14ac:dyDescent="0.2">
      <c r="B128" s="12"/>
      <c r="C128" s="12"/>
      <c r="D128" s="12"/>
      <c r="E128" s="12"/>
      <c r="F128" s="12"/>
      <c r="G128" s="12"/>
      <c r="H128" s="12"/>
      <c r="I128" s="12"/>
      <c r="J128" s="12"/>
    </row>
    <row r="129" spans="2:10" x14ac:dyDescent="0.2">
      <c r="B129" s="12"/>
      <c r="C129" s="12"/>
      <c r="D129" s="12"/>
      <c r="E129" s="12"/>
      <c r="F129" s="12"/>
      <c r="G129" s="12"/>
      <c r="H129" s="12"/>
      <c r="I129" s="12"/>
      <c r="J129" s="12"/>
    </row>
    <row r="130" spans="2:10" x14ac:dyDescent="0.2">
      <c r="B130" s="12"/>
      <c r="C130" s="12"/>
      <c r="D130" s="12"/>
      <c r="E130" s="12"/>
      <c r="F130" s="12"/>
      <c r="G130" s="12"/>
      <c r="H130" s="12"/>
      <c r="I130" s="12"/>
      <c r="J130" s="12"/>
    </row>
    <row r="131" spans="2:10" x14ac:dyDescent="0.2">
      <c r="B131" s="12"/>
      <c r="C131" s="12"/>
      <c r="D131" s="12"/>
      <c r="E131" s="12"/>
      <c r="F131" s="12"/>
      <c r="G131" s="12"/>
      <c r="H131" s="12"/>
      <c r="I131" s="12"/>
      <c r="J131" s="12"/>
    </row>
    <row r="132" spans="2:10" x14ac:dyDescent="0.2">
      <c r="B132" s="12"/>
      <c r="C132" s="12"/>
      <c r="D132" s="12"/>
      <c r="E132" s="12"/>
      <c r="F132" s="12"/>
      <c r="G132" s="12"/>
      <c r="H132" s="12"/>
      <c r="I132" s="12"/>
      <c r="J132" s="12"/>
    </row>
    <row r="133" spans="2:10" x14ac:dyDescent="0.2">
      <c r="B133" s="12"/>
      <c r="C133" s="12"/>
      <c r="D133" s="12"/>
      <c r="E133" s="12"/>
      <c r="F133" s="12"/>
      <c r="G133" s="12"/>
      <c r="H133" s="12"/>
      <c r="I133" s="12"/>
      <c r="J133" s="12"/>
    </row>
    <row r="134" spans="2:10" x14ac:dyDescent="0.2">
      <c r="B134" s="12"/>
      <c r="C134" s="12"/>
      <c r="D134" s="12"/>
      <c r="E134" s="12"/>
      <c r="F134" s="12"/>
      <c r="G134" s="12"/>
      <c r="H134" s="12"/>
      <c r="I134" s="12"/>
      <c r="J134" s="12"/>
    </row>
    <row r="135" spans="2:10" x14ac:dyDescent="0.2">
      <c r="B135" s="12"/>
      <c r="C135" s="12"/>
      <c r="D135" s="12"/>
      <c r="E135" s="12"/>
      <c r="F135" s="12"/>
      <c r="G135" s="12"/>
      <c r="H135" s="12"/>
      <c r="I135" s="12"/>
      <c r="J135" s="12"/>
    </row>
    <row r="136" spans="2:10" x14ac:dyDescent="0.2">
      <c r="B136" s="12"/>
      <c r="C136" s="12"/>
      <c r="D136" s="12"/>
      <c r="E136" s="12"/>
      <c r="F136" s="12"/>
      <c r="G136" s="12"/>
      <c r="H136" s="12"/>
      <c r="I136" s="12"/>
      <c r="J136" s="12"/>
    </row>
    <row r="137" spans="2:10" x14ac:dyDescent="0.2">
      <c r="B137" s="12"/>
      <c r="C137" s="12"/>
      <c r="D137" s="12"/>
      <c r="E137" s="12"/>
      <c r="F137" s="12"/>
      <c r="G137" s="12"/>
      <c r="H137" s="12"/>
      <c r="I137" s="12"/>
      <c r="J137" s="12"/>
    </row>
    <row r="138" spans="2:10" x14ac:dyDescent="0.2">
      <c r="B138" s="12"/>
      <c r="C138" s="12"/>
      <c r="D138" s="12"/>
      <c r="E138" s="12"/>
      <c r="F138" s="12"/>
      <c r="G138" s="12"/>
      <c r="H138" s="12"/>
      <c r="I138" s="12"/>
      <c r="J138" s="12"/>
    </row>
    <row r="139" spans="2:10" x14ac:dyDescent="0.2">
      <c r="B139" s="12"/>
      <c r="C139" s="12"/>
      <c r="D139" s="12"/>
      <c r="E139" s="12"/>
      <c r="F139" s="12"/>
      <c r="G139" s="12"/>
      <c r="H139" s="12"/>
      <c r="I139" s="12"/>
      <c r="J139" s="12"/>
    </row>
    <row r="140" spans="2:10" x14ac:dyDescent="0.2">
      <c r="B140" s="12"/>
      <c r="C140" s="12"/>
      <c r="D140" s="12"/>
      <c r="E140" s="12"/>
      <c r="F140" s="12"/>
      <c r="G140" s="12"/>
      <c r="H140" s="12"/>
      <c r="I140" s="12"/>
      <c r="J140" s="12"/>
    </row>
    <row r="141" spans="2:10" x14ac:dyDescent="0.2">
      <c r="B141" s="12"/>
      <c r="C141" s="12"/>
      <c r="D141" s="12"/>
      <c r="E141" s="12"/>
      <c r="F141" s="12"/>
      <c r="G141" s="12"/>
      <c r="H141" s="12"/>
      <c r="I141" s="12"/>
      <c r="J141" s="12"/>
    </row>
    <row r="142" spans="2:10" x14ac:dyDescent="0.2">
      <c r="B142" s="12"/>
      <c r="C142" s="12"/>
      <c r="D142" s="12"/>
      <c r="E142" s="12"/>
      <c r="F142" s="12"/>
      <c r="G142" s="12"/>
      <c r="H142" s="12"/>
      <c r="I142" s="12"/>
      <c r="J142" s="12"/>
    </row>
    <row r="143" spans="2:10" x14ac:dyDescent="0.2">
      <c r="B143" s="12"/>
      <c r="C143" s="12"/>
      <c r="D143" s="12"/>
      <c r="E143" s="12"/>
      <c r="F143" s="12"/>
      <c r="G143" s="12"/>
      <c r="H143" s="12"/>
      <c r="I143" s="12"/>
      <c r="J143" s="12"/>
    </row>
    <row r="144" spans="2:10" x14ac:dyDescent="0.2">
      <c r="B144" s="12"/>
      <c r="C144" s="12"/>
      <c r="D144" s="12"/>
      <c r="E144" s="12"/>
      <c r="F144" s="12"/>
      <c r="G144" s="12"/>
      <c r="H144" s="12"/>
      <c r="I144" s="12"/>
      <c r="J144" s="12"/>
    </row>
    <row r="145" spans="2:10" x14ac:dyDescent="0.2">
      <c r="B145" s="12"/>
      <c r="C145" s="12"/>
      <c r="D145" s="12"/>
      <c r="E145" s="12"/>
      <c r="F145" s="12"/>
      <c r="G145" s="12"/>
      <c r="H145" s="12"/>
      <c r="I145" s="12"/>
      <c r="J145" s="12"/>
    </row>
    <row r="146" spans="2:10" x14ac:dyDescent="0.2">
      <c r="B146" s="12"/>
      <c r="C146" s="12"/>
      <c r="D146" s="12"/>
      <c r="E146" s="12"/>
      <c r="F146" s="12"/>
      <c r="G146" s="12"/>
      <c r="H146" s="12"/>
      <c r="I146" s="12"/>
      <c r="J146" s="12"/>
    </row>
    <row r="147" spans="2:10" x14ac:dyDescent="0.2">
      <c r="B147" s="12"/>
      <c r="C147" s="12"/>
      <c r="D147" s="12"/>
      <c r="E147" s="12"/>
      <c r="F147" s="12"/>
      <c r="G147" s="12"/>
      <c r="H147" s="12"/>
      <c r="I147" s="12"/>
      <c r="J147" s="12"/>
    </row>
    <row r="148" spans="2:10" x14ac:dyDescent="0.2">
      <c r="B148" s="12"/>
      <c r="C148" s="12"/>
      <c r="D148" s="12"/>
      <c r="E148" s="12"/>
      <c r="F148" s="12"/>
      <c r="G148" s="12"/>
      <c r="H148" s="12"/>
      <c r="I148" s="12"/>
      <c r="J148" s="12"/>
    </row>
    <row r="149" spans="2:10" x14ac:dyDescent="0.2">
      <c r="B149" s="12"/>
      <c r="C149" s="12"/>
      <c r="D149" s="12"/>
      <c r="E149" s="12"/>
      <c r="F149" s="12"/>
      <c r="G149" s="12"/>
      <c r="H149" s="12"/>
      <c r="I149" s="12"/>
      <c r="J149" s="12"/>
    </row>
    <row r="150" spans="2:10" x14ac:dyDescent="0.2">
      <c r="B150" s="12"/>
      <c r="C150" s="12"/>
      <c r="D150" s="12"/>
      <c r="E150" s="12"/>
      <c r="F150" s="12"/>
      <c r="G150" s="12"/>
      <c r="H150" s="12"/>
      <c r="I150" s="12"/>
      <c r="J150" s="12"/>
    </row>
    <row r="151" spans="2:10" x14ac:dyDescent="0.2">
      <c r="B151" s="12"/>
      <c r="C151" s="12"/>
      <c r="D151" s="12"/>
      <c r="E151" s="12"/>
      <c r="F151" s="12"/>
      <c r="G151" s="12"/>
      <c r="H151" s="12"/>
      <c r="I151" s="12"/>
      <c r="J151" s="12"/>
    </row>
    <row r="152" spans="2:10" x14ac:dyDescent="0.2">
      <c r="B152" s="12"/>
      <c r="C152" s="12"/>
      <c r="D152" s="12"/>
      <c r="E152" s="12"/>
      <c r="F152" s="12"/>
      <c r="G152" s="12"/>
      <c r="H152" s="12"/>
      <c r="I152" s="12"/>
      <c r="J152" s="12"/>
    </row>
    <row r="153" spans="2:10" x14ac:dyDescent="0.2">
      <c r="B153" s="12"/>
      <c r="C153" s="12"/>
      <c r="D153" s="12"/>
      <c r="E153" s="12"/>
      <c r="F153" s="12"/>
      <c r="G153" s="12"/>
      <c r="H153" s="12"/>
      <c r="I153" s="12"/>
      <c r="J153" s="12"/>
    </row>
    <row r="154" spans="2:10" x14ac:dyDescent="0.2">
      <c r="B154" s="12"/>
      <c r="C154" s="12"/>
      <c r="D154" s="12"/>
      <c r="E154" s="12"/>
      <c r="F154" s="12"/>
      <c r="G154" s="12"/>
      <c r="H154" s="12"/>
      <c r="I154" s="12"/>
      <c r="J154" s="12"/>
    </row>
    <row r="155" spans="2:10" x14ac:dyDescent="0.2">
      <c r="B155" s="12"/>
      <c r="C155" s="12"/>
      <c r="D155" s="12"/>
      <c r="E155" s="12"/>
      <c r="F155" s="12"/>
      <c r="G155" s="12"/>
      <c r="H155" s="12"/>
      <c r="I155" s="12"/>
      <c r="J155" s="12"/>
    </row>
    <row r="156" spans="2:10" x14ac:dyDescent="0.2">
      <c r="B156" s="12"/>
      <c r="C156" s="12"/>
      <c r="D156" s="12"/>
      <c r="E156" s="12"/>
      <c r="F156" s="12"/>
      <c r="G156" s="12"/>
      <c r="H156" s="12"/>
      <c r="I156" s="12"/>
      <c r="J156" s="12"/>
    </row>
    <row r="157" spans="2:10" x14ac:dyDescent="0.2">
      <c r="B157" s="12"/>
      <c r="C157" s="12"/>
      <c r="D157" s="12"/>
      <c r="E157" s="12"/>
      <c r="F157" s="12"/>
      <c r="G157" s="12"/>
      <c r="H157" s="12"/>
      <c r="I157" s="12"/>
      <c r="J157" s="12"/>
    </row>
    <row r="158" spans="2:10" x14ac:dyDescent="0.2">
      <c r="B158" s="12"/>
      <c r="C158" s="12"/>
      <c r="D158" s="12"/>
      <c r="E158" s="12"/>
      <c r="F158" s="12"/>
      <c r="G158" s="12"/>
      <c r="H158" s="12"/>
      <c r="I158" s="12"/>
      <c r="J158" s="12"/>
    </row>
    <row r="159" spans="2:10" x14ac:dyDescent="0.2">
      <c r="B159" s="12"/>
      <c r="C159" s="12"/>
      <c r="D159" s="12"/>
      <c r="E159" s="12"/>
      <c r="F159" s="12"/>
      <c r="G159" s="12"/>
      <c r="H159" s="12"/>
      <c r="I159" s="12"/>
      <c r="J159" s="12"/>
    </row>
    <row r="160" spans="2:10" x14ac:dyDescent="0.2">
      <c r="B160" s="12"/>
      <c r="C160" s="12"/>
      <c r="D160" s="12"/>
      <c r="E160" s="12"/>
      <c r="F160" s="12"/>
      <c r="G160" s="12"/>
      <c r="H160" s="12"/>
      <c r="I160" s="12"/>
      <c r="J160" s="12"/>
    </row>
    <row r="161" spans="2:10" x14ac:dyDescent="0.2">
      <c r="B161" s="12"/>
      <c r="C161" s="12"/>
      <c r="D161" s="12"/>
      <c r="E161" s="12"/>
      <c r="F161" s="12"/>
      <c r="G161" s="12"/>
      <c r="H161" s="12"/>
      <c r="I161" s="12"/>
      <c r="J161" s="12"/>
    </row>
    <row r="162" spans="2:10" x14ac:dyDescent="0.2">
      <c r="B162" s="12"/>
      <c r="C162" s="12"/>
      <c r="D162" s="12"/>
      <c r="E162" s="12"/>
      <c r="F162" s="12"/>
      <c r="G162" s="12"/>
      <c r="H162" s="12"/>
      <c r="I162" s="12"/>
      <c r="J162" s="12"/>
    </row>
    <row r="163" spans="2:10" x14ac:dyDescent="0.2">
      <c r="B163" s="12"/>
      <c r="C163" s="12"/>
      <c r="D163" s="12"/>
      <c r="E163" s="12"/>
      <c r="F163" s="12"/>
      <c r="G163" s="12"/>
      <c r="H163" s="12"/>
      <c r="I163" s="12"/>
      <c r="J163" s="12"/>
    </row>
    <row r="164" spans="2:10" x14ac:dyDescent="0.2">
      <c r="B164" s="12"/>
      <c r="C164" s="12"/>
      <c r="D164" s="12"/>
      <c r="E164" s="12"/>
      <c r="F164" s="12"/>
      <c r="G164" s="12"/>
      <c r="H164" s="12"/>
      <c r="I164" s="12"/>
      <c r="J164" s="12"/>
    </row>
  </sheetData>
  <autoFilter ref="A1:BC73" xr:uid="{E095A34A-3564-9B41-87F9-226BE74A0F72}"/>
  <mergeCells count="2">
    <mergeCell ref="B82:C82"/>
    <mergeCell ref="B83:C83"/>
  </mergeCells>
  <conditionalFormatting sqref="B1:B72">
    <cfRule type="colorScale" priority="3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72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73">
    <cfRule type="colorScale" priority="3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5">
    <cfRule type="colorScale" priority="33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6">
    <cfRule type="colorScale" priority="3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D65 F2:F65"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4:C1048576 C1:C72"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1:C1048576">
    <cfRule type="colorScale" priority="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72">
    <cfRule type="colorScale" priority="9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74:D1048576 D1:D72"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:D1048576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5">
    <cfRule type="colorScale" priority="34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6">
    <cfRule type="colorScale" priority="3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72">
    <cfRule type="colorScale" priority="9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5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66">
    <cfRule type="colorScale" priority="2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74:E1048576 E1:E72">
    <cfRule type="colorScale" priority="4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:E1048576">
    <cfRule type="colorScale" priority="3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2:E72">
    <cfRule type="colorScale" priority="9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74:F1048576 F1:F72"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1:F1048576">
    <cfRule type="colorScale" priority="3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5">
    <cfRule type="colorScale" priority="3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6">
    <cfRule type="colorScale" priority="3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72">
    <cfRule type="colorScale" priority="9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5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66">
    <cfRule type="colorScale" priority="2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74:G1048576 G1:G72">
    <cfRule type="colorScale" priority="4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:G1048576">
    <cfRule type="colorScale" priority="3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1:G72">
    <cfRule type="colorScale" priority="9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74:H1048576 H1:H72">
    <cfRule type="colorScale" priority="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:H1048576">
    <cfRule type="colorScale" priority="4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6">
    <cfRule type="colorScale" priority="3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72">
    <cfRule type="colorScale" priority="2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8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1:H72">
    <cfRule type="colorScale" priority="9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J65">
    <cfRule type="colorScale" priority="3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74:I1048576 I1:I72">
    <cfRule type="colorScale" priority="5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:I1048576">
    <cfRule type="colorScale" priority="4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6">
    <cfRule type="colorScale" priority="3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72">
    <cfRule type="colorScale" priority="9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74:J1048576 J1:J72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6">
    <cfRule type="colorScale" priority="3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72"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73"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2:Y72">
    <cfRule type="containsText" dxfId="48" priority="291" operator="containsText" text="N">
      <formula>NOT(ISERROR(SEARCH("N",K2)))</formula>
    </cfRule>
    <cfRule type="containsText" dxfId="47" priority="292" operator="containsText" text="Y">
      <formula>NOT(ISERROR(SEARCH("Y",K2)))</formula>
    </cfRule>
  </conditionalFormatting>
  <conditionalFormatting sqref="N2:Y72">
    <cfRule type="containsText" dxfId="46" priority="244" operator="containsText" text="Y">
      <formula>NOT(ISERROR(SEARCH("Y",N2)))</formula>
    </cfRule>
  </conditionalFormatting>
  <conditionalFormatting sqref="AB2:AB4 AB6:AB72">
    <cfRule type="containsText" dxfId="45" priority="68" operator="containsText" text="0">
      <formula>NOT(ISERROR(SEARCH("0",AB2)))</formula>
    </cfRule>
    <cfRule type="containsText" dxfId="44" priority="69" operator="containsText" text="u">
      <formula>NOT(ISERROR(SEARCH("u",AB2)))</formula>
    </cfRule>
    <cfRule type="containsText" dxfId="43" priority="70" operator="containsText" text="i">
      <formula>NOT(ISERROR(SEARCH("i",AB2)))</formula>
    </cfRule>
    <cfRule type="containsText" dxfId="42" priority="71" operator="containsText" text="e">
      <formula>NOT(ISERROR(SEARCH("e",AB2)))</formula>
    </cfRule>
    <cfRule type="containsText" dxfId="41" priority="72" operator="containsText" text="a">
      <formula>NOT(ISERROR(SEARCH("a",AB2)))</formula>
    </cfRule>
    <cfRule type="containsText" dxfId="40" priority="73" operator="containsText" text="o">
      <formula>NOT(ISERROR(SEARCH("o",AB2)))</formula>
    </cfRule>
    <cfRule type="containsText" dxfId="39" priority="74" operator="containsText" text="1">
      <formula>NOT(ISERROR(SEARCH("1",AB2)))</formula>
    </cfRule>
  </conditionalFormatting>
  <conditionalFormatting sqref="AC2:AC65">
    <cfRule type="containsText" dxfId="38" priority="289" operator="containsText" text="No">
      <formula>NOT(ISERROR(SEARCH("No",AC2)))</formula>
    </cfRule>
  </conditionalFormatting>
  <conditionalFormatting sqref="AC2:AC72">
    <cfRule type="containsText" dxfId="37" priority="229" operator="containsText" text="Yes">
      <formula>NOT(ISERROR(SEARCH("Yes",AC2)))</formula>
    </cfRule>
  </conditionalFormatting>
  <conditionalFormatting sqref="AC74">
    <cfRule type="containsText" dxfId="36" priority="264" operator="containsText" text="No">
      <formula>NOT(ISERROR(SEARCH("No",AC74)))</formula>
    </cfRule>
  </conditionalFormatting>
  <conditionalFormatting sqref="AD1:AD1048576">
    <cfRule type="colorScale" priority="5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66">
    <cfRule type="colorScale" priority="33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72">
    <cfRule type="colorScale" priority="2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73">
    <cfRule type="colorScale" priority="2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6">
    <cfRule type="colorScale" priority="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17">
    <cfRule type="colorScale" priority="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18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26">
    <cfRule type="colorScale" priority="2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27">
    <cfRule type="colorScale" priority="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28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29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32">
    <cfRule type="colorScale" priority="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33">
    <cfRule type="colorScale" priority="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38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41">
    <cfRule type="colorScale" priority="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43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45">
    <cfRule type="colorScale" priority="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47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48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49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54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59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60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61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64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65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66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67:AN72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:AP1048576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72">
    <cfRule type="colorScale" priority="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:AQ1048576">
    <cfRule type="colorScale" priority="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Q2:AQ72">
    <cfRule type="colorScale" priority="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1:AR1048576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72">
    <cfRule type="colorScale" priority="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:AS1048576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72">
    <cfRule type="colorScale" priority="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:AT1048576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:AT72">
    <cfRule type="colorScale" priority="1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4">
    <cfRule type="colorScale" priority="1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9">
    <cfRule type="colorScale" priority="1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2">
    <cfRule type="colorScale" priority="1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4">
    <cfRule type="colorScale" priority="1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6">
    <cfRule type="colorScale" priority="1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8">
    <cfRule type="colorScale" priority="1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3">
    <cfRule type="colorScale" priority="1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4">
    <cfRule type="colorScale" priority="1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8">
    <cfRule type="colorScale" priority="1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9">
    <cfRule type="colorScale" priority="1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35">
    <cfRule type="colorScale" priority="13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42"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47">
    <cfRule type="colorScale" priority="1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51">
    <cfRule type="colorScale" priority="1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58"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59">
    <cfRule type="colorScale" priority="1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60">
    <cfRule type="colorScale" priority="1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61">
    <cfRule type="colorScale" priority="1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62">
    <cfRule type="colorScale" priority="1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63">
    <cfRule type="colorScale" priority="1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64">
    <cfRule type="colorScale" priority="1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65">
    <cfRule type="colorScale" priority="1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66">
    <cfRule type="colorScale" priority="1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2:AU72">
    <cfRule type="colorScale" priority="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:AV1048576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2:AV72">
    <cfRule type="colorScale" priority="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2:AW72">
    <cfRule type="colorScale" priority="1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4">
    <cfRule type="colorScale" priority="1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9">
    <cfRule type="colorScale" priority="1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12">
    <cfRule type="colorScale" priority="1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14">
    <cfRule type="colorScale" priority="1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16">
    <cfRule type="colorScale" priority="1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18">
    <cfRule type="colorScale" priority="1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23">
    <cfRule type="colorScale" priority="1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24">
    <cfRule type="colorScale" priority="1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28">
    <cfRule type="colorScale" priority="1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29">
    <cfRule type="colorScale" priority="1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35">
    <cfRule type="colorScale" priority="1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42">
    <cfRule type="colorScale" priority="1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47">
    <cfRule type="colorScale" priority="1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51">
    <cfRule type="colorScale" priority="1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58">
    <cfRule type="colorScale" priority="1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59">
    <cfRule type="colorScale" priority="1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60">
    <cfRule type="colorScale" priority="1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61">
    <cfRule type="colorScale" priority="1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62">
    <cfRule type="colorScale" priority="1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63">
    <cfRule type="colorScale" priority="1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64">
    <cfRule type="colorScale" priority="1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65">
    <cfRule type="colorScale" priority="1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66">
    <cfRule type="colorScale" priority="1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1:AX1048576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2:AX72">
    <cfRule type="colorScale" priority="1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4">
    <cfRule type="colorScale" priority="1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9">
    <cfRule type="colorScale" priority="1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12">
    <cfRule type="colorScale" priority="1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14">
    <cfRule type="colorScale" priority="1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16">
    <cfRule type="colorScale" priority="1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18">
    <cfRule type="colorScale" priority="1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23">
    <cfRule type="colorScale" priority="1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24">
    <cfRule type="colorScale" priority="1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28">
    <cfRule type="colorScale" priority="1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29">
    <cfRule type="colorScale" priority="1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35">
    <cfRule type="colorScale" priority="1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42">
    <cfRule type="colorScale" priority="1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47">
    <cfRule type="colorScale" priority="1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51">
    <cfRule type="colorScale" priority="1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58">
    <cfRule type="colorScale" priority="1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59">
    <cfRule type="colorScale" priority="1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60">
    <cfRule type="colorScale" priority="1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61">
    <cfRule type="colorScale" priority="1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62">
    <cfRule type="colorScale" priority="1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63">
    <cfRule type="colorScale" priority="1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64">
    <cfRule type="colorScale" priority="1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65">
    <cfRule type="colorScale" priority="1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X66">
    <cfRule type="colorScale" priority="1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Y1:AY1048576">
    <cfRule type="colorScale" priority="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2:AY72">
    <cfRule type="colorScale" priority="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2:BB9 AU2:AV72 AK2:AS9 AY11:BB72 AL73 AK11:AS72">
    <cfRule type="colorScale" priority="1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2:BB9 AU2:AV72 AK2:AS9">
    <cfRule type="colorScale" priority="1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2:BB72 AU2:AV72 AL73 AK2:AS72">
    <cfRule type="colorScale" priority="1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0:BB10 AU10:AV10 AK10:AS10">
    <cfRule type="colorScale" priority="1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:AZ1048576">
    <cfRule type="colorScale" priority="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2:AZ72">
    <cfRule type="colorScale" priority="6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A1:BA1048576">
    <cfRule type="colorScale" priority="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A2:BA72">
    <cfRule type="colorScale" priority="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B1:BB1048576">
    <cfRule type="colorScale" priority="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B10:BB72">
    <cfRule type="colorScale" priority="6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hyperlinks>
    <hyperlink ref="AG1" r:id="rId1" xr:uid="{FFE65901-9D31-C547-AAF2-B7F75ED6E93F}"/>
    <hyperlink ref="BD43" r:id="rId2" xr:uid="{81C977B6-80FD-E043-ABC5-B974511349B0}"/>
    <hyperlink ref="BD38" r:id="rId3" xr:uid="{E021FF62-D104-5C43-B732-C6193EEB14C5}"/>
    <hyperlink ref="BD17" r:id="rId4" xr:uid="{D1EED3CA-50A6-6341-869F-92D3C10C11DB}"/>
    <hyperlink ref="BD41" r:id="rId5" xr:uid="{E68D9F0F-DBBD-794A-B452-F5D8BBC336A5}"/>
    <hyperlink ref="BD31" r:id="rId6" xr:uid="{48DCD656-F662-2144-B5EE-25FC40BBBD0B}"/>
    <hyperlink ref="BD45" r:id="rId7" xr:uid="{E7AE9E8A-8E60-3141-ADDB-95281346E31F}"/>
    <hyperlink ref="BD54" r:id="rId8" xr:uid="{F5D6CB13-3F3F-374A-9664-017005E6CAC3}"/>
    <hyperlink ref="BD63" r:id="rId9" xr:uid="{D86EEC1E-E252-7845-AE3B-B5344779DCD8}"/>
    <hyperlink ref="BD19" r:id="rId10" xr:uid="{445C50F3-FED0-154B-BB92-E9BDF6FE7AA4}"/>
    <hyperlink ref="BD30" r:id="rId11" xr:uid="{9AB3D7E8-740A-DD4F-9D51-F22FF3F62114}"/>
    <hyperlink ref="BD57" r:id="rId12" xr:uid="{EB5D52E3-EC62-3240-8A15-CA979A30F695}"/>
    <hyperlink ref="BD27" r:id="rId13" xr:uid="{93B61741-8C43-1148-BC35-BF0B12D0FD45}"/>
    <hyperlink ref="BD65" r:id="rId14" xr:uid="{B0293E1F-2BC8-0A4B-860D-02ADE4DFF65C}"/>
    <hyperlink ref="BD8" r:id="rId15" xr:uid="{2ED37A98-149B-6C4D-9DA4-FA385A0E1D83}"/>
    <hyperlink ref="BD3" r:id="rId16" xr:uid="{5E00779F-566A-8F47-BBA2-13C0E63628A8}"/>
    <hyperlink ref="BD29" r:id="rId17" xr:uid="{FB70B80B-4B8F-4A46-945B-39820933EC4E}"/>
    <hyperlink ref="BD11" r:id="rId18" xr:uid="{61149880-7D57-3F45-92BB-D5130C27D9F3}"/>
    <hyperlink ref="BD37" r:id="rId19" xr:uid="{58ACE694-619D-5841-88DB-36F54A06F7E0}"/>
    <hyperlink ref="BD23" r:id="rId20" xr:uid="{4F0C2086-5BA8-9247-93FA-2E1BF26831F3}"/>
    <hyperlink ref="BD18" r:id="rId21" xr:uid="{CFFE2F63-18CB-1D40-9D8C-FB9EDBEE46DC}"/>
    <hyperlink ref="BD62" r:id="rId22" xr:uid="{AA069A21-8595-464F-B657-78ADD371CDE9}"/>
    <hyperlink ref="BD49" r:id="rId23" xr:uid="{A2642FCD-2958-004A-BDA4-3E7BA708DCEE}"/>
    <hyperlink ref="BD4" r:id="rId24" xr:uid="{285DE94D-8D99-4146-A967-22719BBF4208}"/>
    <hyperlink ref="BD39" r:id="rId25" xr:uid="{E75C9999-FD7C-3240-91AD-7560EA6AD7BA}"/>
    <hyperlink ref="BD46" r:id="rId26" xr:uid="{31D5BF04-75F8-9B46-ADAE-BC02E91C59F4}"/>
    <hyperlink ref="BD7" r:id="rId27" xr:uid="{F232E90A-EA30-6844-96D0-E238233D5D4A}"/>
    <hyperlink ref="BD48" r:id="rId28" xr:uid="{82584B2C-E6CB-4542-A45C-AD5DBBF54E66}"/>
    <hyperlink ref="BD16" r:id="rId29" xr:uid="{40147BD2-8A2A-094B-B384-AC00FED53F37}"/>
    <hyperlink ref="BD2" r:id="rId30" xr:uid="{A222AB31-C5EB-924D-B223-2206C99CF0EB}"/>
    <hyperlink ref="BD22" r:id="rId31" xr:uid="{7D383DB0-B680-6E44-8686-35BF0737DA54}"/>
    <hyperlink ref="BD6" r:id="rId32" xr:uid="{1738259E-7906-D240-A9D8-0E2B6905266B}"/>
    <hyperlink ref="BD44" r:id="rId33" xr:uid="{14B37ED6-28D5-4047-B5B6-467A1594DFE2}"/>
    <hyperlink ref="BD61" r:id="rId34" xr:uid="{E080478C-AA76-BD48-96F7-10A268506D4F}"/>
    <hyperlink ref="BD20" r:id="rId35" xr:uid="{B4F5021B-DD3D-DA42-BE37-856DCF947756}"/>
    <hyperlink ref="BD36" r:id="rId36" xr:uid="{EABC8FE5-8D6F-C847-A188-91DAA7DE9608}"/>
    <hyperlink ref="BD53" r:id="rId37" xr:uid="{25EB3250-B480-A04F-834E-A9209DDB98B5}"/>
    <hyperlink ref="BD15" r:id="rId38" xr:uid="{14B6600B-D257-034C-81DB-1428814E62E8}"/>
    <hyperlink ref="BD25" r:id="rId39" xr:uid="{98255A55-7162-7C4B-97D7-4C3525A59F47}"/>
    <hyperlink ref="BD47" r:id="rId40" xr:uid="{CFF03D9F-8F78-7C41-B173-A71651A23222}"/>
    <hyperlink ref="BD32" r:id="rId41" xr:uid="{DA4CF2DF-71A4-5C4F-AAA4-203A3D7F2560}"/>
    <hyperlink ref="BD59" r:id="rId42" xr:uid="{DB958BED-93D5-614F-BD19-96408D8D9B2C}"/>
    <hyperlink ref="BD14" r:id="rId43" xr:uid="{A73B99AC-76A5-404C-98A6-9BEAC9A78022}"/>
    <hyperlink ref="BD42" r:id="rId44" xr:uid="{4B5F5B62-B1DF-8E47-92C4-4CA45C6A4A8E}"/>
    <hyperlink ref="BD12" r:id="rId45" xr:uid="{C7C484A7-3E52-A74B-B640-91E9B247285B}"/>
    <hyperlink ref="BD10" r:id="rId46" xr:uid="{57F7C9B0-0748-4C4B-B0F9-2DAF4CE16C0D}"/>
    <hyperlink ref="BD51" r:id="rId47" xr:uid="{1730B1A2-5521-5B41-B7C3-FE7BDBF25447}"/>
    <hyperlink ref="BD35" r:id="rId48" xr:uid="{CC665635-1FA4-B84E-BA96-3FA45A8150B6}"/>
    <hyperlink ref="BD67" r:id="rId49" xr:uid="{81DC18F8-EE77-A447-944C-5C87AE311BD6}"/>
    <hyperlink ref="BD9" r:id="rId50" xr:uid="{35EF523F-A29E-CA42-BE82-9498C2DEF708}"/>
    <hyperlink ref="BD33" r:id="rId51" xr:uid="{8B97352F-D6E4-2341-9407-357A7EBB3D90}"/>
    <hyperlink ref="BD21" r:id="rId52" xr:uid="{7AF2BA27-BBF2-4B4A-92F0-C31EDD405A61}"/>
    <hyperlink ref="BD55" r:id="rId53" xr:uid="{8AF337E0-4100-3C46-8E59-CEE237C4C37B}"/>
    <hyperlink ref="BD56" r:id="rId54" xr:uid="{73F9636B-2BA7-B941-A3B1-2556C3AA46EC}"/>
    <hyperlink ref="BD13" r:id="rId55" xr:uid="{5373A5A2-34E9-D543-A973-614BE0A81FBC}"/>
    <hyperlink ref="BD34" r:id="rId56" xr:uid="{0A25717F-41CD-4C48-B39C-F9FB8808D52F}"/>
    <hyperlink ref="BD26" r:id="rId57" xr:uid="{ED958C36-7422-7243-AA27-BF5C6050A1C4}"/>
    <hyperlink ref="BD50" r:id="rId58" xr:uid="{15104E75-E9BD-7346-AA95-C864577F60E6}"/>
    <hyperlink ref="BD24" r:id="rId59" xr:uid="{BDB9B272-23FE-7D47-92A7-9D6B216753C3}"/>
    <hyperlink ref="BD28" r:id="rId60" xr:uid="{3D7036B2-796D-A04E-9331-08DCC6762F83}"/>
    <hyperlink ref="BD58" r:id="rId61" xr:uid="{9C5BBF4D-E3C4-054D-A41E-356B96056560}"/>
    <hyperlink ref="BD40" r:id="rId62" xr:uid="{B0DA10A2-9E5C-2549-A4C0-0993C264F466}"/>
    <hyperlink ref="BD52" r:id="rId63" xr:uid="{508B4767-D183-8942-9EDA-9D0E1BB17496}"/>
    <hyperlink ref="BD64" r:id="rId64" xr:uid="{2F7B587B-1DED-1544-A82D-DB0697FC2DE3}"/>
    <hyperlink ref="BD66" r:id="rId65" xr:uid="{56868E5C-302D-0B40-9E8D-4E8CB9A3211F}"/>
    <hyperlink ref="BD60" r:id="rId66" xr:uid="{BE3D56A4-FEF0-B349-9406-AC257374E366}"/>
    <hyperlink ref="BD5" r:id="rId67" xr:uid="{DE78AA32-B562-5846-BC08-3B5C78D46A24}"/>
  </hyperlinks>
  <pageMargins left="0.7" right="0.7" top="0.75" bottom="0.75" header="0.3" footer="0.3"/>
  <pageSetup orientation="portrait" r:id="rId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65FA7-4755-7843-BDBA-0A4A2461C8CD}">
  <dimension ref="A1:BB16"/>
  <sheetViews>
    <sheetView zoomScale="170" zoomScaleNormal="170" workbookViewId="0">
      <pane xSplit="1" topLeftCell="AH1" activePane="topRight" state="frozen"/>
      <selection activeCell="A3" sqref="A3"/>
      <selection pane="topRight" activeCell="A20" sqref="A20"/>
    </sheetView>
  </sheetViews>
  <sheetFormatPr baseColWidth="10" defaultRowHeight="15" x14ac:dyDescent="0.2"/>
  <cols>
    <col min="1" max="1" width="32.5" bestFit="1" customWidth="1"/>
    <col min="2" max="2" width="8.5" bestFit="1" customWidth="1"/>
    <col min="3" max="3" width="9.83203125" customWidth="1"/>
    <col min="4" max="4" width="9.5" customWidth="1"/>
    <col min="5" max="5" width="9.33203125" customWidth="1"/>
    <col min="6" max="6" width="8.5" customWidth="1"/>
    <col min="7" max="7" width="9" customWidth="1"/>
    <col min="8" max="8" width="8" customWidth="1"/>
    <col min="9" max="9" width="8.5" customWidth="1"/>
    <col min="10" max="10" width="7.5" customWidth="1"/>
    <col min="11" max="11" width="8.33203125" customWidth="1"/>
    <col min="12" max="12" width="3.1640625" bestFit="1" customWidth="1"/>
    <col min="13" max="14" width="5.6640625" bestFit="1" customWidth="1"/>
    <col min="15" max="15" width="5.83203125" bestFit="1" customWidth="1"/>
    <col min="16" max="16" width="5.5" bestFit="1" customWidth="1"/>
    <col min="17" max="17" width="8.1640625" bestFit="1" customWidth="1"/>
    <col min="18" max="18" width="6.6640625" bestFit="1" customWidth="1"/>
    <col min="19" max="19" width="5.83203125" bestFit="1" customWidth="1"/>
    <col min="20" max="20" width="7" bestFit="1" customWidth="1"/>
    <col min="21" max="21" width="8.83203125" bestFit="1" customWidth="1"/>
    <col min="22" max="22" width="6.83203125" bestFit="1" customWidth="1"/>
    <col min="23" max="23" width="13.5" bestFit="1" customWidth="1"/>
    <col min="24" max="24" width="7.83203125" bestFit="1" customWidth="1"/>
    <col min="25" max="25" width="6" bestFit="1" customWidth="1"/>
    <col min="26" max="26" width="23.83203125" bestFit="1" customWidth="1"/>
    <col min="27" max="27" width="30.5" bestFit="1" customWidth="1"/>
    <col min="28" max="28" width="8.6640625" bestFit="1" customWidth="1"/>
    <col min="29" max="29" width="100.5" bestFit="1" customWidth="1"/>
    <col min="30" max="30" width="7.6640625" bestFit="1" customWidth="1"/>
    <col min="31" max="31" width="15.6640625" customWidth="1"/>
    <col min="32" max="32" width="15.83203125" customWidth="1"/>
    <col min="33" max="33" width="14.1640625" customWidth="1"/>
    <col min="34" max="34" width="20.33203125" bestFit="1" customWidth="1"/>
    <col min="35" max="35" width="10.33203125" customWidth="1"/>
    <col min="36" max="36" width="15" customWidth="1"/>
    <col min="37" max="37" width="10" customWidth="1"/>
    <col min="38" max="38" width="43.5" customWidth="1"/>
    <col min="39" max="39" width="10" bestFit="1" customWidth="1"/>
    <col min="40" max="40" width="21" bestFit="1" customWidth="1"/>
    <col min="41" max="41" width="14" customWidth="1"/>
    <col min="42" max="42" width="20.5" bestFit="1" customWidth="1"/>
    <col min="43" max="43" width="19.33203125" bestFit="1" customWidth="1"/>
    <col min="44" max="44" width="11.33203125" bestFit="1" customWidth="1"/>
    <col min="45" max="45" width="16" customWidth="1"/>
    <col min="46" max="46" width="9.1640625" bestFit="1" customWidth="1"/>
    <col min="47" max="47" width="12.1640625" bestFit="1" customWidth="1"/>
  </cols>
  <sheetData>
    <row r="1" spans="1:54" s="2" customFormat="1" ht="13" thickBot="1" x14ac:dyDescent="0.2">
      <c r="A1" s="80" t="s">
        <v>0</v>
      </c>
      <c r="B1" s="81" t="s">
        <v>1</v>
      </c>
      <c r="C1" s="82" t="s">
        <v>2</v>
      </c>
      <c r="D1" s="81" t="s">
        <v>7</v>
      </c>
      <c r="E1" s="81" t="s">
        <v>6</v>
      </c>
      <c r="F1" s="81" t="s">
        <v>8</v>
      </c>
      <c r="G1" s="81" t="s">
        <v>9</v>
      </c>
      <c r="H1" s="81" t="s">
        <v>3</v>
      </c>
      <c r="I1" s="81" t="s">
        <v>4</v>
      </c>
      <c r="J1" s="81" t="s">
        <v>5</v>
      </c>
      <c r="K1" s="81" t="s">
        <v>11</v>
      </c>
      <c r="L1" s="81" t="s">
        <v>12</v>
      </c>
      <c r="M1" s="81" t="s">
        <v>10</v>
      </c>
      <c r="N1" s="81" t="s">
        <v>13</v>
      </c>
      <c r="O1" s="81" t="s">
        <v>14</v>
      </c>
      <c r="P1" s="81" t="s">
        <v>23</v>
      </c>
      <c r="Q1" s="81" t="s">
        <v>24</v>
      </c>
      <c r="R1" s="81" t="s">
        <v>15</v>
      </c>
      <c r="S1" s="81" t="s">
        <v>16</v>
      </c>
      <c r="T1" s="81" t="s">
        <v>17</v>
      </c>
      <c r="U1" s="81" t="s">
        <v>18</v>
      </c>
      <c r="V1" s="81" t="s">
        <v>19</v>
      </c>
      <c r="W1" s="81" t="s">
        <v>20</v>
      </c>
      <c r="X1" s="81" t="s">
        <v>21</v>
      </c>
      <c r="Y1" s="81" t="s">
        <v>22</v>
      </c>
      <c r="Z1" s="82" t="s">
        <v>261</v>
      </c>
      <c r="AA1" s="81" t="s">
        <v>30</v>
      </c>
      <c r="AB1" s="81" t="s">
        <v>31</v>
      </c>
      <c r="AC1" s="81" t="s">
        <v>148</v>
      </c>
      <c r="AD1" s="82" t="s">
        <v>237</v>
      </c>
      <c r="AE1" s="83" t="s">
        <v>258</v>
      </c>
      <c r="AF1" s="82" t="s">
        <v>218</v>
      </c>
      <c r="AG1" s="82" t="s">
        <v>219</v>
      </c>
      <c r="AH1" s="82" t="s">
        <v>220</v>
      </c>
      <c r="AI1" s="82" t="s">
        <v>223</v>
      </c>
      <c r="AJ1" s="82" t="s">
        <v>262</v>
      </c>
      <c r="AK1" s="82" t="s">
        <v>225</v>
      </c>
      <c r="AL1" s="82" t="s">
        <v>267</v>
      </c>
      <c r="AM1" s="82" t="s">
        <v>221</v>
      </c>
      <c r="AN1" s="82" t="s">
        <v>252</v>
      </c>
      <c r="AO1" s="82" t="s">
        <v>152</v>
      </c>
      <c r="AP1" s="82" t="s">
        <v>253</v>
      </c>
      <c r="AQ1" s="82" t="s">
        <v>149</v>
      </c>
      <c r="AR1" s="82" t="s">
        <v>150</v>
      </c>
      <c r="AS1" s="82" t="s">
        <v>246</v>
      </c>
      <c r="AT1" s="82" t="s">
        <v>254</v>
      </c>
      <c r="AU1" s="84" t="s">
        <v>245</v>
      </c>
      <c r="AV1" s="85" t="s">
        <v>259</v>
      </c>
      <c r="AW1" s="82" t="s">
        <v>214</v>
      </c>
      <c r="AX1" s="82" t="s">
        <v>215</v>
      </c>
      <c r="AY1" s="82" t="s">
        <v>216</v>
      </c>
      <c r="AZ1" s="82" t="s">
        <v>217</v>
      </c>
      <c r="BA1" s="86" t="s">
        <v>213</v>
      </c>
      <c r="BB1" s="20" t="s">
        <v>260</v>
      </c>
    </row>
    <row r="2" spans="1:54" s="8" customFormat="1" hidden="1" x14ac:dyDescent="0.2">
      <c r="A2" s="21" t="s">
        <v>137</v>
      </c>
      <c r="B2" s="3">
        <v>3.56</v>
      </c>
      <c r="C2" s="3">
        <v>3.64</v>
      </c>
      <c r="D2" s="3">
        <v>2.83</v>
      </c>
      <c r="E2" s="3">
        <v>4</v>
      </c>
      <c r="F2" s="3">
        <v>3.06</v>
      </c>
      <c r="G2" s="3">
        <v>3.99</v>
      </c>
      <c r="H2" s="4">
        <v>20.3</v>
      </c>
      <c r="I2" s="4">
        <v>19.8</v>
      </c>
      <c r="J2" s="4">
        <v>20.3</v>
      </c>
      <c r="K2" s="5" t="s">
        <v>25</v>
      </c>
      <c r="L2" s="5" t="s">
        <v>26</v>
      </c>
      <c r="M2" s="5" t="s">
        <v>26</v>
      </c>
      <c r="N2" s="5" t="s">
        <v>26</v>
      </c>
      <c r="O2" s="5" t="s">
        <v>26</v>
      </c>
      <c r="P2" s="5" t="s">
        <v>26</v>
      </c>
      <c r="Q2" s="5" t="s">
        <v>26</v>
      </c>
      <c r="R2" s="5" t="s">
        <v>25</v>
      </c>
      <c r="S2" s="5" t="s">
        <v>25</v>
      </c>
      <c r="T2" s="5" t="s">
        <v>25</v>
      </c>
      <c r="U2" s="5" t="s">
        <v>25</v>
      </c>
      <c r="V2" s="5" t="s">
        <v>25</v>
      </c>
      <c r="W2" s="5" t="s">
        <v>25</v>
      </c>
      <c r="X2" s="5" t="s">
        <v>25</v>
      </c>
      <c r="Y2" s="5" t="s">
        <v>25</v>
      </c>
      <c r="Z2" s="6" t="s">
        <v>168</v>
      </c>
      <c r="AA2" s="6" t="s">
        <v>75</v>
      </c>
      <c r="AB2" s="7">
        <v>75</v>
      </c>
      <c r="AC2" s="8" t="s">
        <v>67</v>
      </c>
      <c r="AD2" s="5">
        <v>96</v>
      </c>
      <c r="AE2" s="5">
        <v>8</v>
      </c>
      <c r="AF2" s="5">
        <v>818</v>
      </c>
      <c r="AG2" s="5">
        <v>240</v>
      </c>
      <c r="AH2" s="3">
        <f t="shared" ref="AH2:AH5" si="0">(AG2/AF2)*100</f>
        <v>29.339853300733498</v>
      </c>
      <c r="AI2" s="5">
        <v>124</v>
      </c>
      <c r="AJ2" s="3">
        <f t="shared" ref="AJ2:AJ5" si="1">(AI2/AG2)*100</f>
        <v>51.666666666666671</v>
      </c>
      <c r="AK2" s="3">
        <f t="shared" ref="AK2:AK5" si="2">(AI2/AF2)*100</f>
        <v>15.158924205378973</v>
      </c>
      <c r="AL2" s="5">
        <v>707</v>
      </c>
      <c r="AM2" s="5">
        <v>21</v>
      </c>
      <c r="AN2" s="3">
        <f t="shared" ref="AN2:AN5" si="3">(AM2/AL2)*100</f>
        <v>2.9702970297029703</v>
      </c>
      <c r="AO2" s="5">
        <v>16</v>
      </c>
      <c r="AP2" s="3">
        <f t="shared" ref="AP2:AP5" si="4">(AO2/AM2)*100</f>
        <v>76.19047619047619</v>
      </c>
      <c r="AQ2" s="3">
        <f t="shared" ref="AQ2:AQ5" si="5">(AO2/AL2)*100</f>
        <v>2.2630834512022631</v>
      </c>
      <c r="AR2" s="9">
        <v>225800</v>
      </c>
      <c r="AS2" s="17">
        <v>269200</v>
      </c>
      <c r="AT2" s="17">
        <v>267600</v>
      </c>
      <c r="AU2" s="32">
        <v>232700</v>
      </c>
    </row>
    <row r="3" spans="1:54" s="8" customFormat="1" hidden="1" x14ac:dyDescent="0.2">
      <c r="A3" s="21" t="s">
        <v>127</v>
      </c>
      <c r="B3" s="3">
        <v>3.53</v>
      </c>
      <c r="C3" s="3">
        <v>3.62</v>
      </c>
      <c r="D3" s="3">
        <v>3.13</v>
      </c>
      <c r="E3" s="3">
        <v>4</v>
      </c>
      <c r="F3" s="3">
        <v>3.28</v>
      </c>
      <c r="G3" s="3">
        <v>4</v>
      </c>
      <c r="H3" s="4">
        <v>20.3</v>
      </c>
      <c r="I3" s="4">
        <v>21.2</v>
      </c>
      <c r="J3" s="4">
        <v>19.899999999999999</v>
      </c>
      <c r="K3" s="5" t="s">
        <v>26</v>
      </c>
      <c r="L3" s="5" t="s">
        <v>26</v>
      </c>
      <c r="M3" s="5" t="s">
        <v>26</v>
      </c>
      <c r="N3" s="5" t="s">
        <v>26</v>
      </c>
      <c r="O3" s="5" t="s">
        <v>26</v>
      </c>
      <c r="P3" s="5" t="s">
        <v>26</v>
      </c>
      <c r="Q3" s="5" t="s">
        <v>25</v>
      </c>
      <c r="R3" s="5" t="s">
        <v>26</v>
      </c>
      <c r="S3" s="5" t="s">
        <v>25</v>
      </c>
      <c r="T3" s="5" t="s">
        <v>25</v>
      </c>
      <c r="U3" s="5" t="s">
        <v>25</v>
      </c>
      <c r="V3" s="5" t="s">
        <v>26</v>
      </c>
      <c r="W3" s="5" t="s">
        <v>25</v>
      </c>
      <c r="X3" s="5" t="s">
        <v>26</v>
      </c>
      <c r="Y3" s="5" t="s">
        <v>25</v>
      </c>
      <c r="Z3" s="6"/>
      <c r="AA3" s="6" t="s">
        <v>76</v>
      </c>
      <c r="AB3" s="7">
        <v>40</v>
      </c>
      <c r="AC3" s="8" t="s">
        <v>61</v>
      </c>
      <c r="AD3" s="5">
        <v>98</v>
      </c>
      <c r="AE3" s="5">
        <v>12</v>
      </c>
      <c r="AF3" s="5">
        <v>257</v>
      </c>
      <c r="AG3" s="5">
        <v>141</v>
      </c>
      <c r="AH3" s="3">
        <f t="shared" si="0"/>
        <v>54.863813229571988</v>
      </c>
      <c r="AI3" s="5">
        <v>117</v>
      </c>
      <c r="AJ3" s="3">
        <f t="shared" si="1"/>
        <v>82.978723404255319</v>
      </c>
      <c r="AK3" s="3">
        <f t="shared" si="2"/>
        <v>45.525291828793776</v>
      </c>
      <c r="AL3" s="5">
        <v>753</v>
      </c>
      <c r="AM3" s="5">
        <v>60</v>
      </c>
      <c r="AN3" s="3">
        <f t="shared" si="3"/>
        <v>7.9681274900398407</v>
      </c>
      <c r="AO3" s="5">
        <v>54</v>
      </c>
      <c r="AP3" s="3">
        <f t="shared" si="4"/>
        <v>90</v>
      </c>
      <c r="AQ3" s="3">
        <f t="shared" si="5"/>
        <v>7.1713147410358573</v>
      </c>
      <c r="AR3" s="9">
        <v>283400</v>
      </c>
      <c r="AS3" s="17">
        <v>485100</v>
      </c>
      <c r="AT3" s="17">
        <v>363000</v>
      </c>
      <c r="AU3" s="32">
        <v>355700</v>
      </c>
    </row>
    <row r="4" spans="1:54" s="8" customFormat="1" hidden="1" x14ac:dyDescent="0.2">
      <c r="A4" s="19" t="s">
        <v>144</v>
      </c>
      <c r="B4" s="3">
        <v>3.56</v>
      </c>
      <c r="C4" s="3">
        <v>3.64</v>
      </c>
      <c r="D4" s="3">
        <v>2.7</v>
      </c>
      <c r="E4" s="3">
        <v>4</v>
      </c>
      <c r="F4" s="3">
        <v>3.01</v>
      </c>
      <c r="G4" s="3">
        <v>3.98</v>
      </c>
      <c r="H4" s="4">
        <v>20.2</v>
      </c>
      <c r="I4" s="4">
        <v>20.5</v>
      </c>
      <c r="J4" s="4">
        <v>19.8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5" t="s">
        <v>25</v>
      </c>
      <c r="Y4" s="5" t="s">
        <v>25</v>
      </c>
      <c r="AA4" s="8" t="s">
        <v>76</v>
      </c>
      <c r="AB4" s="5">
        <v>100</v>
      </c>
      <c r="AC4" s="8" t="s">
        <v>146</v>
      </c>
      <c r="AD4" s="5">
        <v>50</v>
      </c>
      <c r="AE4" s="5">
        <v>50</v>
      </c>
      <c r="AF4" s="5">
        <v>196</v>
      </c>
      <c r="AG4" s="5">
        <v>96</v>
      </c>
      <c r="AH4" s="3">
        <f t="shared" si="0"/>
        <v>48.979591836734691</v>
      </c>
      <c r="AI4" s="5">
        <v>53</v>
      </c>
      <c r="AJ4" s="3">
        <f t="shared" si="1"/>
        <v>55.208333333333336</v>
      </c>
      <c r="AK4" s="3">
        <f t="shared" si="2"/>
        <v>27.040816326530614</v>
      </c>
      <c r="AL4" s="5">
        <v>2010</v>
      </c>
      <c r="AM4" s="5">
        <v>301</v>
      </c>
      <c r="AN4" s="3">
        <f t="shared" si="3"/>
        <v>14.975124378109452</v>
      </c>
      <c r="AO4" s="5">
        <v>124</v>
      </c>
      <c r="AP4" s="3">
        <f t="shared" si="4"/>
        <v>41.196013289036543</v>
      </c>
      <c r="AQ4" s="3">
        <f t="shared" si="5"/>
        <v>6.1691542288557217</v>
      </c>
      <c r="AR4" s="9">
        <v>220200</v>
      </c>
      <c r="AS4" s="17">
        <v>374400</v>
      </c>
      <c r="AT4" s="17">
        <v>380500</v>
      </c>
      <c r="AU4" s="32">
        <v>345300</v>
      </c>
    </row>
    <row r="5" spans="1:54" s="8" customFormat="1" hidden="1" x14ac:dyDescent="0.2">
      <c r="A5" s="16" t="s">
        <v>83</v>
      </c>
      <c r="B5" s="3">
        <v>3.72</v>
      </c>
      <c r="C5" s="3">
        <v>3.77</v>
      </c>
      <c r="D5" s="3">
        <v>3.22</v>
      </c>
      <c r="E5" s="3">
        <v>4</v>
      </c>
      <c r="F5" s="3">
        <v>3.34</v>
      </c>
      <c r="G5" s="3">
        <v>4</v>
      </c>
      <c r="H5" s="4">
        <v>20.7</v>
      </c>
      <c r="I5" s="4">
        <v>21.1</v>
      </c>
      <c r="J5" s="4">
        <v>20.5</v>
      </c>
      <c r="K5" s="5" t="s">
        <v>25</v>
      </c>
      <c r="L5" s="5" t="s">
        <v>26</v>
      </c>
      <c r="M5" s="5" t="s">
        <v>26</v>
      </c>
      <c r="N5" s="5" t="s">
        <v>26</v>
      </c>
      <c r="O5" s="5" t="s">
        <v>26</v>
      </c>
      <c r="P5" s="5" t="s">
        <v>26</v>
      </c>
      <c r="Q5" s="5" t="s">
        <v>26</v>
      </c>
      <c r="R5" s="5" t="s">
        <v>25</v>
      </c>
      <c r="S5" s="5" t="s">
        <v>25</v>
      </c>
      <c r="T5" s="5" t="s">
        <v>25</v>
      </c>
      <c r="U5" s="5" t="s">
        <v>25</v>
      </c>
      <c r="V5" s="5" t="s">
        <v>25</v>
      </c>
      <c r="W5" s="5" t="s">
        <v>25</v>
      </c>
      <c r="X5" s="5" t="s">
        <v>25</v>
      </c>
      <c r="Y5" s="5" t="s">
        <v>25</v>
      </c>
      <c r="Z5" s="6" t="s">
        <v>153</v>
      </c>
      <c r="AA5" s="6" t="s">
        <v>76</v>
      </c>
      <c r="AB5" s="7">
        <v>100</v>
      </c>
      <c r="AC5" s="8" t="s">
        <v>32</v>
      </c>
      <c r="AD5" s="5">
        <v>40</v>
      </c>
      <c r="AE5" s="5">
        <v>19</v>
      </c>
      <c r="AF5" s="5">
        <v>116</v>
      </c>
      <c r="AG5" s="5">
        <v>59</v>
      </c>
      <c r="AH5" s="3">
        <f t="shared" si="0"/>
        <v>50.862068965517238</v>
      </c>
      <c r="AI5" s="5">
        <v>40</v>
      </c>
      <c r="AJ5" s="3">
        <f t="shared" si="1"/>
        <v>67.796610169491515</v>
      </c>
      <c r="AK5" s="3">
        <f t="shared" si="2"/>
        <v>34.482758620689658</v>
      </c>
      <c r="AL5" s="5">
        <v>754</v>
      </c>
      <c r="AM5" s="5">
        <v>97</v>
      </c>
      <c r="AN5" s="3">
        <f t="shared" si="3"/>
        <v>12.86472148541114</v>
      </c>
      <c r="AO5" s="5">
        <v>40</v>
      </c>
      <c r="AP5" s="3">
        <f t="shared" si="4"/>
        <v>41.237113402061851</v>
      </c>
      <c r="AQ5" s="3">
        <f t="shared" si="5"/>
        <v>5.3050397877984086</v>
      </c>
      <c r="AR5" s="9">
        <v>234200</v>
      </c>
      <c r="AS5" s="17">
        <v>379900</v>
      </c>
      <c r="AT5" s="17">
        <v>383800</v>
      </c>
      <c r="AU5" s="32">
        <v>392000</v>
      </c>
    </row>
    <row r="6" spans="1:54" x14ac:dyDescent="0.2">
      <c r="A6" s="61" t="s">
        <v>257</v>
      </c>
    </row>
    <row r="8" spans="1:54" s="8" customFormat="1" ht="18" customHeight="1" x14ac:dyDescent="0.2">
      <c r="A8" s="98"/>
      <c r="B8" s="44"/>
      <c r="C8" s="44"/>
      <c r="D8" s="44"/>
      <c r="E8" s="44"/>
      <c r="F8" s="44"/>
      <c r="G8" s="44"/>
      <c r="H8" s="45"/>
      <c r="I8" s="45"/>
      <c r="J8" s="45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63"/>
      <c r="AA8" s="51"/>
      <c r="AB8" s="46"/>
      <c r="AC8" s="63"/>
      <c r="AD8" s="52"/>
      <c r="AE8" s="54"/>
      <c r="AF8" s="54"/>
      <c r="AG8" s="54"/>
      <c r="AH8" s="59"/>
      <c r="AI8" s="53"/>
      <c r="AJ8" s="53"/>
      <c r="AK8" s="53"/>
      <c r="AL8" s="91"/>
      <c r="AM8" s="53"/>
      <c r="AN8" s="54"/>
      <c r="AO8" s="54"/>
      <c r="AP8" s="54"/>
      <c r="AQ8" s="54"/>
      <c r="AR8" s="54"/>
      <c r="AS8" s="37"/>
      <c r="AT8" s="56"/>
      <c r="AU8" s="56"/>
      <c r="AV8" s="57"/>
      <c r="AW8" s="53"/>
      <c r="AX8" s="53"/>
      <c r="AY8" s="53"/>
      <c r="AZ8" s="53"/>
      <c r="BA8" s="53"/>
      <c r="BB8" s="87"/>
    </row>
    <row r="9" spans="1:54" s="8" customFormat="1" ht="18" customHeight="1" x14ac:dyDescent="0.2">
      <c r="A9" s="98"/>
      <c r="B9" s="44"/>
      <c r="C9" s="44"/>
      <c r="D9" s="44"/>
      <c r="E9" s="44"/>
      <c r="F9" s="44"/>
      <c r="G9" s="44"/>
      <c r="H9" s="45"/>
      <c r="I9" s="45"/>
      <c r="J9" s="45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66"/>
      <c r="AA9" s="50"/>
      <c r="AB9" s="49"/>
      <c r="AC9" s="63"/>
      <c r="AD9" s="52"/>
      <c r="AE9" s="54"/>
      <c r="AF9" s="54"/>
      <c r="AG9" s="54"/>
      <c r="AH9" s="59"/>
      <c r="AI9" s="53"/>
      <c r="AJ9" s="53"/>
      <c r="AK9" s="53"/>
      <c r="AL9" s="91"/>
      <c r="AM9" s="53"/>
      <c r="AN9" s="54"/>
      <c r="AO9" s="54"/>
      <c r="AP9" s="54"/>
      <c r="AQ9" s="54"/>
      <c r="AR9" s="54"/>
      <c r="AS9" s="37"/>
      <c r="AT9" s="56"/>
      <c r="AU9" s="56"/>
      <c r="AV9" s="57"/>
      <c r="AW9" s="53"/>
      <c r="AX9" s="53"/>
      <c r="AY9" s="53"/>
      <c r="AZ9" s="53"/>
      <c r="BA9" s="53"/>
      <c r="BB9" s="87"/>
    </row>
    <row r="10" spans="1:54" s="8" customFormat="1" ht="18" customHeight="1" x14ac:dyDescent="0.2">
      <c r="A10" s="98"/>
      <c r="B10" s="44"/>
      <c r="C10" s="44"/>
      <c r="D10" s="44"/>
      <c r="E10" s="44"/>
      <c r="F10" s="44"/>
      <c r="G10" s="44"/>
      <c r="H10" s="45"/>
      <c r="I10" s="45"/>
      <c r="J10" s="45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66"/>
      <c r="AA10" s="50"/>
      <c r="AB10" s="49"/>
      <c r="AC10" s="63"/>
      <c r="AD10" s="52"/>
      <c r="AE10" s="54"/>
      <c r="AF10" s="54"/>
      <c r="AG10" s="54"/>
      <c r="AH10" s="59"/>
      <c r="AI10" s="53"/>
      <c r="AJ10" s="53"/>
      <c r="AK10" s="53"/>
      <c r="AL10" s="91"/>
      <c r="AM10" s="53"/>
      <c r="AN10" s="54"/>
      <c r="AO10" s="54"/>
      <c r="AP10" s="54"/>
      <c r="AQ10" s="54"/>
      <c r="AR10" s="54"/>
      <c r="AS10" s="37"/>
      <c r="AT10" s="56"/>
      <c r="AU10" s="56"/>
      <c r="AV10" s="57"/>
      <c r="AW10" s="53"/>
      <c r="AX10" s="53"/>
      <c r="AY10" s="53"/>
      <c r="AZ10" s="53"/>
      <c r="BA10" s="53"/>
      <c r="BB10" s="87"/>
    </row>
    <row r="11" spans="1:54" s="8" customFormat="1" ht="18" customHeight="1" x14ac:dyDescent="0.2">
      <c r="A11" s="98"/>
      <c r="B11" s="44"/>
      <c r="C11" s="44"/>
      <c r="D11" s="44"/>
      <c r="E11" s="44"/>
      <c r="F11" s="44"/>
      <c r="G11" s="44"/>
      <c r="H11" s="45"/>
      <c r="I11" s="45"/>
      <c r="J11" s="45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63"/>
      <c r="AA11" s="51"/>
      <c r="AB11" s="46"/>
      <c r="AC11" s="63"/>
      <c r="AD11" s="52"/>
      <c r="AE11" s="54"/>
      <c r="AF11" s="54"/>
      <c r="AG11" s="54"/>
      <c r="AH11" s="59"/>
      <c r="AI11" s="53"/>
      <c r="AJ11" s="53"/>
      <c r="AK11" s="53"/>
      <c r="AL11" s="93"/>
      <c r="AM11" s="53"/>
      <c r="AN11" s="54"/>
      <c r="AO11" s="54"/>
      <c r="AP11" s="54"/>
      <c r="AQ11" s="54"/>
      <c r="AR11" s="54"/>
      <c r="AS11" s="37"/>
      <c r="AT11" s="56"/>
      <c r="AU11" s="56"/>
      <c r="AV11" s="57"/>
      <c r="AW11" s="53"/>
      <c r="AX11" s="53"/>
      <c r="AY11" s="53"/>
      <c r="AZ11" s="53"/>
      <c r="BA11" s="53"/>
      <c r="BB11" s="87"/>
    </row>
    <row r="12" spans="1:54" s="8" customFormat="1" ht="18" customHeight="1" x14ac:dyDescent="0.2">
      <c r="A12" s="98"/>
      <c r="B12" s="44"/>
      <c r="C12" s="44"/>
      <c r="D12" s="44"/>
      <c r="E12" s="44"/>
      <c r="F12" s="44"/>
      <c r="G12" s="44"/>
      <c r="H12" s="45"/>
      <c r="I12" s="45"/>
      <c r="J12" s="45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66"/>
      <c r="AA12" s="50"/>
      <c r="AB12" s="49"/>
      <c r="AD12" s="52"/>
      <c r="AE12" s="54"/>
      <c r="AF12" s="54"/>
      <c r="AG12" s="54"/>
      <c r="AH12" s="59"/>
      <c r="AI12" s="53"/>
      <c r="AJ12" s="53"/>
      <c r="AK12" s="53"/>
      <c r="AL12" s="91"/>
      <c r="AM12" s="53"/>
      <c r="AN12" s="54"/>
      <c r="AO12" s="54"/>
      <c r="AP12" s="54"/>
      <c r="AQ12" s="54"/>
      <c r="AR12" s="54"/>
      <c r="AS12" s="37"/>
      <c r="AT12" s="56"/>
      <c r="AU12" s="56"/>
      <c r="AV12" s="57"/>
      <c r="AW12" s="53"/>
      <c r="AX12" s="53"/>
      <c r="AY12" s="53"/>
      <c r="AZ12" s="53"/>
      <c r="BA12" s="53"/>
      <c r="BB12" s="87"/>
    </row>
    <row r="13" spans="1:54" s="8" customFormat="1" ht="18" customHeight="1" x14ac:dyDescent="0.2">
      <c r="A13" s="98"/>
      <c r="B13" s="44"/>
      <c r="C13" s="44"/>
      <c r="D13" s="44"/>
      <c r="E13" s="44"/>
      <c r="F13" s="44"/>
      <c r="G13" s="44"/>
      <c r="H13" s="45"/>
      <c r="I13" s="45"/>
      <c r="J13" s="45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67"/>
      <c r="AA13" s="50"/>
      <c r="AB13" s="49"/>
      <c r="AD13" s="52"/>
      <c r="AE13" s="54"/>
      <c r="AF13" s="54"/>
      <c r="AG13" s="54"/>
      <c r="AH13" s="59"/>
      <c r="AI13" s="53"/>
      <c r="AJ13" s="53"/>
      <c r="AK13" s="53"/>
      <c r="AL13" s="91"/>
      <c r="AM13" s="53"/>
      <c r="AN13" s="54"/>
      <c r="AO13" s="94"/>
      <c r="AP13" s="54"/>
      <c r="AQ13" s="54"/>
      <c r="AR13" s="54"/>
      <c r="AS13" s="37"/>
      <c r="AT13" s="56"/>
      <c r="AU13" s="56"/>
      <c r="AV13" s="57"/>
      <c r="AW13" s="53"/>
      <c r="AX13" s="53"/>
      <c r="AY13" s="53"/>
      <c r="AZ13" s="53"/>
      <c r="BA13" s="53"/>
      <c r="BB13" s="87"/>
    </row>
    <row r="14" spans="1:54" s="8" customFormat="1" ht="18" customHeight="1" x14ac:dyDescent="0.2">
      <c r="A14" s="98"/>
      <c r="B14" s="44"/>
      <c r="C14" s="44"/>
      <c r="D14" s="44"/>
      <c r="E14" s="44"/>
      <c r="F14" s="44"/>
      <c r="G14" s="44"/>
      <c r="H14" s="45"/>
      <c r="I14" s="45"/>
      <c r="J14" s="45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66"/>
      <c r="AA14" s="50"/>
      <c r="AB14" s="49"/>
      <c r="AD14" s="52"/>
      <c r="AE14" s="54"/>
      <c r="AF14" s="54"/>
      <c r="AG14" s="54"/>
      <c r="AH14" s="59"/>
      <c r="AI14" s="53"/>
      <c r="AJ14" s="53"/>
      <c r="AK14" s="53"/>
      <c r="AL14" s="93"/>
      <c r="AM14" s="53"/>
      <c r="AN14" s="54"/>
      <c r="AO14" s="54"/>
      <c r="AP14" s="54"/>
      <c r="AQ14" s="54"/>
      <c r="AR14" s="54"/>
      <c r="AS14" s="37"/>
      <c r="AT14" s="56"/>
      <c r="AU14" s="56"/>
      <c r="AV14" s="57"/>
      <c r="AW14" s="53"/>
      <c r="AX14" s="53"/>
      <c r="AY14" s="53"/>
      <c r="AZ14" s="53"/>
      <c r="BA14" s="53"/>
      <c r="BB14" s="87"/>
    </row>
    <row r="15" spans="1:54" s="8" customFormat="1" ht="18" customHeight="1" x14ac:dyDescent="0.2">
      <c r="A15" s="98"/>
      <c r="B15" s="44"/>
      <c r="C15" s="44"/>
      <c r="D15" s="44"/>
      <c r="E15" s="44"/>
      <c r="F15" s="44"/>
      <c r="G15" s="44"/>
      <c r="H15" s="45"/>
      <c r="I15" s="45"/>
      <c r="J15" s="45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67"/>
      <c r="AA15" s="50"/>
      <c r="AB15" s="49"/>
      <c r="AD15" s="52"/>
      <c r="AE15" s="54"/>
      <c r="AF15" s="54"/>
      <c r="AG15" s="54"/>
      <c r="AH15" s="59"/>
      <c r="AI15" s="53"/>
      <c r="AJ15" s="53"/>
      <c r="AK15" s="53"/>
      <c r="AL15" s="91"/>
      <c r="AM15" s="53"/>
      <c r="AN15" s="54"/>
      <c r="AO15" s="54"/>
      <c r="AP15" s="54"/>
      <c r="AQ15" s="54"/>
      <c r="AR15" s="54"/>
      <c r="AS15" s="37"/>
      <c r="AT15" s="56"/>
      <c r="AU15" s="56"/>
      <c r="AV15" s="57"/>
      <c r="AW15" s="53"/>
      <c r="AX15" s="53"/>
      <c r="AY15" s="53"/>
      <c r="AZ15" s="53"/>
      <c r="BA15" s="53"/>
      <c r="BB15" s="87"/>
    </row>
    <row r="16" spans="1:54" s="8" customFormat="1" ht="18" customHeight="1" x14ac:dyDescent="0.2">
      <c r="A16" s="98"/>
      <c r="B16" s="44"/>
      <c r="C16" s="44"/>
      <c r="D16" s="44"/>
      <c r="E16" s="44"/>
      <c r="F16" s="44"/>
      <c r="G16" s="44"/>
      <c r="H16" s="45"/>
      <c r="I16" s="45"/>
      <c r="J16" s="45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66"/>
      <c r="AA16" s="48"/>
      <c r="AB16" s="49"/>
      <c r="AC16" s="63"/>
      <c r="AD16" s="52"/>
      <c r="AE16" s="54"/>
      <c r="AF16" s="54"/>
      <c r="AG16" s="54"/>
      <c r="AH16" s="59"/>
      <c r="AI16" s="53"/>
      <c r="AJ16" s="53"/>
      <c r="AK16" s="53"/>
      <c r="AL16" s="91"/>
      <c r="AM16" s="53"/>
      <c r="AN16" s="54"/>
      <c r="AO16" s="54"/>
      <c r="AP16" s="54"/>
      <c r="AQ16" s="54"/>
      <c r="AR16" s="54"/>
      <c r="AS16" s="37"/>
      <c r="AT16" s="56"/>
      <c r="AU16" s="56"/>
      <c r="AV16" s="57"/>
      <c r="AW16" s="53"/>
      <c r="AX16" s="53"/>
      <c r="AY16" s="53"/>
      <c r="AZ16" s="53"/>
      <c r="BA16" s="55"/>
      <c r="BB16" s="87"/>
    </row>
  </sheetData>
  <autoFilter ref="A1:AU5" xr:uid="{7B5E6E5A-022B-F241-A7D7-4276C1FCBE53}">
    <sortState xmlns:xlrd2="http://schemas.microsoft.com/office/spreadsheetml/2017/richdata2" ref="A2:AU5">
      <sortCondition ref="AT1:AT5"/>
    </sortState>
  </autoFilter>
  <conditionalFormatting sqref="B1">
    <cfRule type="colorScale" priority="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">
    <cfRule type="colorScale" priority="587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8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0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5">
    <cfRule type="colorScale" priority="748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">
    <cfRule type="colorScale" priority="717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">
    <cfRule type="colorScale" priority="657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">
    <cfRule type="colorScale" priority="552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3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8">
    <cfRule type="colorScale" priority="81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2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9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9">
    <cfRule type="colorScale" priority="71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2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9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0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0">
    <cfRule type="colorScale" priority="62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8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9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1">
    <cfRule type="colorScale" priority="52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8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2">
    <cfRule type="colorScale" priority="4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0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3">
    <cfRule type="colorScale" priority="2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9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4">
    <cfRule type="colorScale" priority="3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0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5">
    <cfRule type="colorScale" priority="1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9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6">
    <cfRule type="colorScale" priority="3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2">
    <cfRule type="colorScale" priority="589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8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3:C3">
    <cfRule type="colorScale" priority="718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1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4:C4">
    <cfRule type="colorScale" priority="659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5:C5">
    <cfRule type="colorScale" priority="55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8:C8">
    <cfRule type="colorScale" priority="9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9:C9">
    <cfRule type="colorScale" priority="80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0:C10">
    <cfRule type="colorScale" priority="70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1:C11">
    <cfRule type="colorScale" priority="60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2:C12">
    <cfRule type="colorScale" priority="50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3:C13">
    <cfRule type="colorScale" priority="31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4:C14">
    <cfRule type="colorScale" priority="41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5:C15">
    <cfRule type="colorScale" priority="21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6:C16">
    <cfRule type="colorScale" priority="11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D2 F2">
    <cfRule type="colorScale" priority="58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D5">
    <cfRule type="colorScale" priority="753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:D3 F3">
    <cfRule type="colorScale" priority="71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:D4 F4">
    <cfRule type="colorScale" priority="65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:D5 F5">
    <cfRule type="colorScale" priority="55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:D9 F9">
    <cfRule type="colorScale" priority="7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0:D10 F10">
    <cfRule type="colorScale" priority="7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1:D11 F11">
    <cfRule type="colorScale" priority="6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2:D12 F12">
    <cfRule type="colorScale" priority="5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3:D13 F13">
    <cfRule type="colorScale" priority="3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:D14 F14">
    <cfRule type="colorScale" priority="4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:D15 F15">
    <cfRule type="colorScale" priority="2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6:D16 F16"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">
    <cfRule type="colorScale" priority="587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8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5">
    <cfRule type="colorScale" priority="74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3">
    <cfRule type="colorScale" priority="717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4">
    <cfRule type="colorScale" priority="657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5">
    <cfRule type="colorScale" priority="55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8">
    <cfRule type="colorScale" priority="81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6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9">
    <cfRule type="colorScale" priority="71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2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6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10">
    <cfRule type="colorScale" priority="62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8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11">
    <cfRule type="colorScale" priority="52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7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8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12">
    <cfRule type="colorScale" priority="42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7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13">
    <cfRule type="colorScale" priority="2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9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14">
    <cfRule type="colorScale" priority="33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15">
    <cfRule type="colorScale" priority="1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9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16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">
    <cfRule type="colorScale" priority="587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9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5">
    <cfRule type="colorScale" priority="74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3">
    <cfRule type="colorScale" priority="717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4">
    <cfRule type="colorScale" priority="657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5">
    <cfRule type="colorScale" priority="552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8">
    <cfRule type="colorScale" priority="81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2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6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9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9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0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9">
    <cfRule type="colorScale" priority="72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6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9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0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0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0">
    <cfRule type="colorScale" priority="62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9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0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0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1">
    <cfRule type="colorScale" priority="52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0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0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2">
    <cfRule type="colorScale" priority="42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7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0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1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3">
    <cfRule type="colorScale" priority="2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1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1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">
    <cfRule type="colorScale" priority="3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0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1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1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5">
    <cfRule type="colorScale" priority="1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1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2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6">
    <cfRule type="colorScale" priority="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1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1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1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2:E5">
    <cfRule type="colorScale" priority="74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8">
    <cfRule type="colorScale" priority="81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2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9">
    <cfRule type="colorScale" priority="72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3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0">
    <cfRule type="colorScale" priority="62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1">
    <cfRule type="colorScale" priority="5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2">
    <cfRule type="colorScale" priority="4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3">
    <cfRule type="colorScale" priority="2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4">
    <cfRule type="colorScale" priority="3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5">
    <cfRule type="colorScale" priority="1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6">
    <cfRule type="colorScale" priority="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1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">
    <cfRule type="colorScale" priority="587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9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5">
    <cfRule type="colorScale" priority="748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3">
    <cfRule type="colorScale" priority="717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4">
    <cfRule type="colorScale" priority="657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9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5">
    <cfRule type="colorScale" priority="553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5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8">
    <cfRule type="colorScale" priority="82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6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9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9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0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9">
    <cfRule type="colorScale" priority="72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6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9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0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0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0">
    <cfRule type="colorScale" priority="62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9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0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0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1">
    <cfRule type="colorScale" priority="52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0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1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2">
    <cfRule type="colorScale" priority="43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7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1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1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3">
    <cfRule type="colorScale" priority="2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1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1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4">
    <cfRule type="colorScale" priority="3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0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1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1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5">
    <cfRule type="colorScale" priority="1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1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2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6">
    <cfRule type="colorScale" priority="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1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2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1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2:G5">
    <cfRule type="colorScale" priority="74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8">
    <cfRule type="colorScale" priority="82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3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9">
    <cfRule type="colorScale" priority="72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0">
    <cfRule type="colorScale" priority="6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1">
    <cfRule type="colorScale" priority="52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2">
    <cfRule type="colorScale" priority="4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3">
    <cfRule type="colorScale" priority="2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4">
    <cfRule type="colorScale" priority="3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5">
    <cfRule type="colorScale" priority="1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6">
    <cfRule type="colorScale" priority="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">
    <cfRule type="colorScale" priority="587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5">
    <cfRule type="colorScale" priority="74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3">
    <cfRule type="colorScale" priority="717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4">
    <cfRule type="colorScale" priority="657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5">
    <cfRule type="colorScale" priority="553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3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8">
    <cfRule type="colorScale" priority="82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9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9">
    <cfRule type="colorScale" priority="72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6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0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0">
    <cfRule type="colorScale" priority="62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8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9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0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1">
    <cfRule type="colorScale" priority="5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8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2">
    <cfRule type="colorScale" priority="4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6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8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1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3">
    <cfRule type="colorScale" priority="2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9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4">
    <cfRule type="colorScale" priority="3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0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1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5">
    <cfRule type="colorScale" priority="1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9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6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J2">
    <cfRule type="colorScale" priority="58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:J3">
    <cfRule type="colorScale" priority="71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4:J4">
    <cfRule type="colorScale" priority="65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5:J5">
    <cfRule type="colorScale" priority="55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9:J9">
    <cfRule type="colorScale" priority="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0:J10">
    <cfRule type="colorScale" priority="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1:J11">
    <cfRule type="colorScale" priority="6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2:J12">
    <cfRule type="colorScale" priority="5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3:J13">
    <cfRule type="colorScale" priority="3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4:J14">
    <cfRule type="colorScale" priority="4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5:J15">
    <cfRule type="colorScale" priority="2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6:J16">
    <cfRule type="colorScale" priority="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">
    <cfRule type="colorScale" priority="588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5">
    <cfRule type="colorScale" priority="74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3">
    <cfRule type="colorScale" priority="717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4">
    <cfRule type="colorScale" priority="657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8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5">
    <cfRule type="colorScale" priority="553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3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8">
    <cfRule type="colorScale" priority="82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3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9">
    <cfRule type="colorScale" priority="72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0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0">
    <cfRule type="colorScale" priority="62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9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1">
    <cfRule type="colorScale" priority="53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2">
    <cfRule type="colorScale" priority="4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6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1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3">
    <cfRule type="colorScale" priority="2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4">
    <cfRule type="colorScale" priority="3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1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5">
    <cfRule type="colorScale" priority="1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6">
    <cfRule type="colorScale" priority="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">
    <cfRule type="colorScale" priority="588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5">
    <cfRule type="colorScale" priority="74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3">
    <cfRule type="colorScale" priority="717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4">
    <cfRule type="colorScale" priority="657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8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5">
    <cfRule type="colorScale" priority="553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3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8">
    <cfRule type="colorScale" priority="82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9">
    <cfRule type="colorScale" priority="7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3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0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0">
    <cfRule type="colorScale" priority="6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6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9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1">
    <cfRule type="colorScale" priority="5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2">
    <cfRule type="colorScale" priority="4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6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1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3">
    <cfRule type="colorScale" priority="2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4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4">
    <cfRule type="colorScale" priority="3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6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1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5">
    <cfRule type="colorScale" priority="1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6">
    <cfRule type="colorScale" priority="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2:Y5">
    <cfRule type="containsText" dxfId="35" priority="1659" operator="containsText" text="N">
      <formula>NOT(ISERROR(SEARCH("N",K2)))</formula>
    </cfRule>
    <cfRule type="containsText" dxfId="34" priority="1660" operator="containsText" text="Y">
      <formula>NOT(ISERROR(SEARCH("Y",K2)))</formula>
    </cfRule>
  </conditionalFormatting>
  <conditionalFormatting sqref="K8:Y16">
    <cfRule type="containsText" dxfId="33" priority="110" operator="containsText" text="N">
      <formula>NOT(ISERROR(SEARCH("N",K8)))</formula>
    </cfRule>
    <cfRule type="containsText" dxfId="32" priority="111" operator="containsText" text="Y">
      <formula>NOT(ISERROR(SEARCH("Y",K8)))</formula>
    </cfRule>
  </conditionalFormatting>
  <conditionalFormatting sqref="N2:Y5">
    <cfRule type="containsText" dxfId="31" priority="1648" operator="containsText" text="Y">
      <formula>NOT(ISERROR(SEARCH("Y",N2)))</formula>
    </cfRule>
  </conditionalFormatting>
  <conditionalFormatting sqref="N8:Y16">
    <cfRule type="containsText" dxfId="30" priority="99" operator="containsText" text="Y">
      <formula>NOT(ISERROR(SEARCH("Y",N8)))</formula>
    </cfRule>
  </conditionalFormatting>
  <conditionalFormatting sqref="Z2:Z5">
    <cfRule type="containsText" dxfId="29" priority="1629" operator="containsText" text="a">
      <formula>NOT(ISERROR(SEARCH("a",Z2)))</formula>
    </cfRule>
    <cfRule type="containsText" dxfId="28" priority="1634" operator="containsText" text="0">
      <formula>NOT(ISERROR(SEARCH("0",Z2)))</formula>
    </cfRule>
    <cfRule type="containsText" dxfId="27" priority="1635" operator="containsText" text="u">
      <formula>NOT(ISERROR(SEARCH("u",Z2)))</formula>
    </cfRule>
    <cfRule type="containsText" dxfId="26" priority="1636" operator="containsText" text="i">
      <formula>NOT(ISERROR(SEARCH("i",Z2)))</formula>
    </cfRule>
    <cfRule type="containsText" dxfId="25" priority="1637" operator="containsText" text="e">
      <formula>NOT(ISERROR(SEARCH("e",Z2)))</formula>
    </cfRule>
    <cfRule type="containsText" dxfId="24" priority="1639" operator="containsText" text="o">
      <formula>NOT(ISERROR(SEARCH("o",Z2)))</formula>
    </cfRule>
    <cfRule type="containsText" dxfId="23" priority="1640" operator="containsText" text="1">
      <formula>NOT(ISERROR(SEARCH("1",Z2)))</formula>
    </cfRule>
  </conditionalFormatting>
  <conditionalFormatting sqref="Z8:Z16">
    <cfRule type="containsText" dxfId="22" priority="87" operator="containsText" text="a">
      <formula>NOT(ISERROR(SEARCH("a",Z8)))</formula>
    </cfRule>
    <cfRule type="containsText" dxfId="21" priority="88" operator="containsText" text="0">
      <formula>NOT(ISERROR(SEARCH("0",Z8)))</formula>
    </cfRule>
    <cfRule type="containsText" dxfId="20" priority="89" operator="containsText" text="u">
      <formula>NOT(ISERROR(SEARCH("u",Z8)))</formula>
    </cfRule>
    <cfRule type="containsText" dxfId="19" priority="90" operator="containsText" text="i">
      <formula>NOT(ISERROR(SEARCH("i",Z8)))</formula>
    </cfRule>
    <cfRule type="containsText" dxfId="18" priority="91" operator="containsText" text="e">
      <formula>NOT(ISERROR(SEARCH("e",Z8)))</formula>
    </cfRule>
    <cfRule type="containsText" dxfId="17" priority="93" operator="containsText" text="o">
      <formula>NOT(ISERROR(SEARCH("o",Z8)))</formula>
    </cfRule>
    <cfRule type="containsText" dxfId="16" priority="94" operator="containsText" text="1">
      <formula>NOT(ISERROR(SEARCH("1",Z8)))</formula>
    </cfRule>
  </conditionalFormatting>
  <conditionalFormatting sqref="AA2:AA5">
    <cfRule type="containsText" dxfId="15" priority="1641" operator="containsText" text="Yes">
      <formula>NOT(ISERROR(SEARCH("Yes",AA2)))</formula>
    </cfRule>
    <cfRule type="containsText" dxfId="14" priority="1658" operator="containsText" text="No">
      <formula>NOT(ISERROR(SEARCH("No",AA2)))</formula>
    </cfRule>
  </conditionalFormatting>
  <conditionalFormatting sqref="AA8:AA16">
    <cfRule type="containsText" dxfId="13" priority="95" operator="containsText" text="Yes">
      <formula>NOT(ISERROR(SEARCH("Yes",AA8)))</formula>
    </cfRule>
  </conditionalFormatting>
  <conditionalFormatting sqref="AA9:AA16">
    <cfRule type="containsText" dxfId="12" priority="109" operator="containsText" text="No">
      <formula>NOT(ISERROR(SEARCH("No",AA9)))</formula>
    </cfRule>
  </conditionalFormatting>
  <conditionalFormatting sqref="AB1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">
    <cfRule type="colorScale" priority="587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8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5">
    <cfRule type="colorScale" priority="75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3">
    <cfRule type="colorScale" priority="716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1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4">
    <cfRule type="colorScale" priority="657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5">
    <cfRule type="colorScale" priority="55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8">
    <cfRule type="colorScale" priority="83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9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9">
    <cfRule type="colorScale" priority="7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9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10">
    <cfRule type="colorScale" priority="6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8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8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0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11">
    <cfRule type="colorScale" priority="5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9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0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12">
    <cfRule type="colorScale" priority="4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0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13">
    <cfRule type="colorScale" priority="25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9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14">
    <cfRule type="colorScale" priority="34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15">
    <cfRule type="colorScale" priority="14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16">
    <cfRule type="colorScale" priority="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">
    <cfRule type="colorScale" priority="59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2:AD5">
    <cfRule type="colorScale" priority="749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3">
    <cfRule type="colorScale" priority="71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4">
    <cfRule type="colorScale" priority="65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5">
    <cfRule type="colorScale" priority="55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">
    <cfRule type="colorScale" priority="59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5">
    <cfRule type="colorScale" priority="74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3">
    <cfRule type="colorScale" priority="71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4">
    <cfRule type="colorScale" priority="65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5">
    <cfRule type="colorScale" priority="55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F2:AF5">
    <cfRule type="colorScale" priority="749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2:AG5">
    <cfRule type="colorScale" priority="749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">
    <cfRule type="colorScale" priority="59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5">
    <cfRule type="colorScale" priority="749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3">
    <cfRule type="colorScale" priority="71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4">
    <cfRule type="colorScale" priority="65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5">
    <cfRule type="colorScale" priority="55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I2:AI5">
    <cfRule type="colorScale" priority="749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">
    <cfRule type="colorScale" priority="588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:AJ5">
    <cfRule type="colorScale" priority="749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3">
    <cfRule type="colorScale" priority="71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4">
    <cfRule type="colorScale" priority="65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5">
    <cfRule type="colorScale" priority="55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">
    <cfRule type="colorScale" priority="59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5">
    <cfRule type="colorScale" priority="750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3">
    <cfRule type="colorScale" priority="71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4">
    <cfRule type="colorScale" priority="65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5">
    <cfRule type="colorScale" priority="55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L2:AL5">
    <cfRule type="colorScale" priority="750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8">
    <cfRule type="colorScale" priority="8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0">
    <cfRule type="colorScale" priority="6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3">
    <cfRule type="colorScale" priority="2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5">
    <cfRule type="colorScale" priority="13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6">
    <cfRule type="colorScale" priority="2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M2:AM5">
    <cfRule type="colorScale" priority="75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">
    <cfRule type="colorScale" priority="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">
    <cfRule type="colorScale" priority="59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5">
    <cfRule type="colorScale" priority="75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3">
    <cfRule type="colorScale" priority="71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4">
    <cfRule type="colorScale" priority="65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5">
    <cfRule type="colorScale" priority="55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8">
    <cfRule type="colorScale" priority="83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9">
    <cfRule type="colorScale" priority="73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0">
    <cfRule type="colorScale" priority="64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1">
    <cfRule type="colorScale" priority="54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2">
    <cfRule type="colorScale" priority="44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3">
    <cfRule type="colorScale" priority="25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4">
    <cfRule type="colorScale" priority="34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5">
    <cfRule type="colorScale" priority="15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6">
    <cfRule type="colorScale" priority="4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1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2:AO5">
    <cfRule type="colorScale" priority="75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8">
    <cfRule type="colorScale" priority="8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9">
    <cfRule type="colorScale" priority="7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0">
    <cfRule type="colorScale" priority="6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1">
    <cfRule type="colorScale" priority="5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2">
    <cfRule type="colorScale" priority="44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3">
    <cfRule type="colorScale" priority="25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4">
    <cfRule type="colorScale" priority="34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6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5">
    <cfRule type="colorScale" priority="15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6">
    <cfRule type="colorScale" priority="5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2">
    <cfRule type="colorScale" priority="59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5">
    <cfRule type="colorScale" priority="75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3">
    <cfRule type="colorScale" priority="71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4">
    <cfRule type="colorScale" priority="66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5">
    <cfRule type="colorScale" priority="55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8">
    <cfRule type="colorScale" priority="83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9">
    <cfRule type="colorScale" priority="73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0">
    <cfRule type="colorScale" priority="6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1">
    <cfRule type="colorScale" priority="5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2">
    <cfRule type="colorScale" priority="44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3">
    <cfRule type="colorScale" priority="25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4">
    <cfRule type="colorScale" priority="35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5">
    <cfRule type="colorScale" priority="15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16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Q1">
    <cfRule type="colorScale" priority="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">
    <cfRule type="colorScale" priority="59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5">
    <cfRule type="colorScale" priority="75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3">
    <cfRule type="colorScale" priority="71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4">
    <cfRule type="colorScale" priority="66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5">
    <cfRule type="colorScale" priority="55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8">
    <cfRule type="colorScale" priority="83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9">
    <cfRule type="colorScale" priority="74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0">
    <cfRule type="colorScale" priority="64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1">
    <cfRule type="colorScale" priority="54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2">
    <cfRule type="colorScale" priority="44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3">
    <cfRule type="colorScale" priority="25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4">
    <cfRule type="colorScale" priority="35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5">
    <cfRule type="colorScale" priority="15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6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">
    <cfRule type="colorScale" priority="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">
    <cfRule type="colorScale" priority="58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5">
    <cfRule type="colorScale" priority="750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3">
    <cfRule type="colorScale" priority="71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4">
    <cfRule type="colorScale" priority="65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5">
    <cfRule type="colorScale" priority="554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8">
    <cfRule type="colorScale" priority="83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6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9">
    <cfRule type="colorScale" priority="74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0">
    <cfRule type="colorScale" priority="64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1">
    <cfRule type="colorScale" priority="54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2">
    <cfRule type="colorScale" priority="44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3">
    <cfRule type="colorScale" priority="25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4">
    <cfRule type="colorScale" priority="35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5">
    <cfRule type="colorScale" priority="15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8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6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">
    <cfRule type="colorScale" priority="58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5">
    <cfRule type="colorScale" priority="750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3">
    <cfRule type="colorScale" priority="718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4">
    <cfRule type="colorScale" priority="65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5">
    <cfRule type="colorScale" priority="55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8">
    <cfRule type="colorScale" priority="8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9">
    <cfRule type="colorScale" priority="7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0">
    <cfRule type="colorScale" priority="6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1">
    <cfRule type="colorScale" priority="5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2">
    <cfRule type="colorScale" priority="4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3">
    <cfRule type="colorScale" priority="2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4">
    <cfRule type="colorScale" priority="3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5">
    <cfRule type="colorScale" priority="1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16">
    <cfRule type="colorScale" priority="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8:AT8 AW8:AZ8 AI8:AQ8">
    <cfRule type="colorScale" priority="8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8:AT8">
    <cfRule type="colorScale" priority="87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9:AT9 AW9:AZ9 AI9:AQ9">
    <cfRule type="colorScale" priority="77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9:AT9">
    <cfRule type="colorScale" priority="7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0:AT10 AW10:AZ10 AI10:AQ10">
    <cfRule type="colorScale" priority="6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0:AT10">
    <cfRule type="colorScale" priority="6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1:AT11 AW11:AZ11 AI11:AQ11">
    <cfRule type="colorScale" priority="5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1:AT11">
    <cfRule type="colorScale" priority="57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2:AT12 AW12:AZ12 AI12:AQ12">
    <cfRule type="colorScale" priority="4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2:AT12">
    <cfRule type="colorScale" priority="4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3:AT13 AW13:AZ13 AI13:AQ13">
    <cfRule type="colorScale" priority="28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3:AT13">
    <cfRule type="colorScale" priority="2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4:AT14 AW14:AZ14 AI14:AQ14">
    <cfRule type="colorScale" priority="3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4:AT14">
    <cfRule type="colorScale" priority="3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5:AT15 AW15:AZ15 AI15:AQ15">
    <cfRule type="colorScale" priority="1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5:AT15">
    <cfRule type="colorScale" priority="1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6:AT16 AW16:AZ16 AI16:AQ16">
    <cfRule type="colorScale" priority="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6:AT16">
    <cfRule type="colorScale" priority="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1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">
    <cfRule type="colorScale" priority="59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2:AT5">
    <cfRule type="colorScale" priority="750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3">
    <cfRule type="colorScale" priority="720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4">
    <cfRule type="colorScale" priority="660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5">
    <cfRule type="colorScale" priority="557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8">
    <cfRule type="colorScale" priority="84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9">
    <cfRule type="colorScale" priority="74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0">
    <cfRule type="colorScale" priority="64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1">
    <cfRule type="colorScale" priority="54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2">
    <cfRule type="colorScale" priority="45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3">
    <cfRule type="colorScale" priority="25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4">
    <cfRule type="colorScale" priority="35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5">
    <cfRule type="colorScale" priority="15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6">
    <cfRule type="colorScale" priority="5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2:AU5">
    <cfRule type="colorScale" priority="756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8">
    <cfRule type="colorScale" priority="86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9">
    <cfRule type="colorScale" priority="7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0">
    <cfRule type="colorScale" priority="6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1">
    <cfRule type="colorScale" priority="5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2">
    <cfRule type="colorScale" priority="4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3">
    <cfRule type="colorScale" priority="2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4">
    <cfRule type="colorScale" priority="3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5">
    <cfRule type="colorScale" priority="18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6">
    <cfRule type="colorScale" priority="7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">
    <cfRule type="colorScale" priority="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8">
    <cfRule type="colorScale" priority="84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6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9">
    <cfRule type="colorScale" priority="74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0">
    <cfRule type="colorScale" priority="64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1">
    <cfRule type="colorScale" priority="54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2">
    <cfRule type="colorScale" priority="45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3">
    <cfRule type="colorScale" priority="25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4">
    <cfRule type="colorScale" priority="35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5">
    <cfRule type="colorScale" priority="15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7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6">
    <cfRule type="colorScale" priority="5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7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1">
    <cfRule type="colorScale" priority="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8">
    <cfRule type="colorScale" priority="8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4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9">
    <cfRule type="colorScale" priority="7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4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0">
    <cfRule type="colorScale" priority="64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1">
    <cfRule type="colorScale" priority="54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2">
    <cfRule type="colorScale" priority="45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3">
    <cfRule type="colorScale" priority="25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4">
    <cfRule type="colorScale" priority="35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5">
    <cfRule type="colorScale" priority="15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6">
    <cfRule type="colorScale" priority="5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8:AZ8 AS8:AT8 AI8:AQ8">
    <cfRule type="colorScale" priority="87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9:AZ9 AS9:AT9 AI9:AQ9">
    <cfRule type="colorScale" priority="7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0:AZ10 AS10:AT10 AI10:AQ10">
    <cfRule type="colorScale" priority="67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1:AZ11 AS11:AT11 AI11:AQ11">
    <cfRule type="colorScale" priority="5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2:AZ12 AS12:AT12 AI12:AQ12">
    <cfRule type="colorScale" priority="47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3:AZ13 AS13:AT13 AI13:AQ13">
    <cfRule type="colorScale" priority="28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4:AZ14 AS14:AT14 AI14:AQ14">
    <cfRule type="colorScale" priority="3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5:AZ15 AS15:AT15 AI15:AQ15">
    <cfRule type="colorScale" priority="1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6:AZ16 AS16:AT16 AI16:AQ16">
    <cfRule type="colorScale" priority="8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">
    <cfRule type="colorScale" priority="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8">
    <cfRule type="colorScale" priority="8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9">
    <cfRule type="colorScale" priority="74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0">
    <cfRule type="colorScale" priority="6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1">
    <cfRule type="colorScale" priority="55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2">
    <cfRule type="colorScale" priority="45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5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3">
    <cfRule type="colorScale" priority="25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4">
    <cfRule type="colorScale" priority="35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5">
    <cfRule type="colorScale" priority="15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6"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">
    <cfRule type="colorScale" priority="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8">
    <cfRule type="colorScale" priority="84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4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9">
    <cfRule type="colorScale" priority="74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0">
    <cfRule type="colorScale" priority="64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1">
    <cfRule type="colorScale" priority="55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2">
    <cfRule type="colorScale" priority="45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3">
    <cfRule type="colorScale" priority="26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4">
    <cfRule type="colorScale" priority="35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5">
    <cfRule type="colorScale" priority="15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6">
    <cfRule type="colorScale" priority="5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8">
    <cfRule type="colorScale" priority="84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9">
    <cfRule type="colorScale" priority="74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0">
    <cfRule type="colorScale" priority="65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1">
    <cfRule type="colorScale" priority="55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2">
    <cfRule type="colorScale" priority="45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3">
    <cfRule type="colorScale" priority="26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6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4">
    <cfRule type="colorScale" priority="35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5">
    <cfRule type="colorScale" priority="16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6">
    <cfRule type="colorScale" priority="5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hyperlinks>
    <hyperlink ref="AE1" r:id="rId1" xr:uid="{8AA4F3B5-30C1-8048-B1B9-2C6469DF47E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6CFEB-FB01-214F-82B1-9CBD50C5D5F7}">
  <dimension ref="A1:AY6"/>
  <sheetViews>
    <sheetView zoomScale="160" zoomScaleNormal="160" workbookViewId="0">
      <pane xSplit="1" topLeftCell="B1" activePane="topRight" state="frozen"/>
      <selection activeCell="A2" sqref="A2"/>
      <selection pane="topRight" activeCell="A6" sqref="A6"/>
    </sheetView>
  </sheetViews>
  <sheetFormatPr baseColWidth="10" defaultRowHeight="15" x14ac:dyDescent="0.2"/>
  <cols>
    <col min="1" max="1" width="32.5" bestFit="1" customWidth="1"/>
    <col min="2" max="3" width="8.5" bestFit="1" customWidth="1"/>
    <col min="4" max="4" width="7.5" bestFit="1" customWidth="1"/>
    <col min="5" max="5" width="7.6640625" bestFit="1" customWidth="1"/>
    <col min="6" max="6" width="7.5" bestFit="1" customWidth="1"/>
    <col min="7" max="7" width="7.6640625" bestFit="1" customWidth="1"/>
    <col min="8" max="8" width="6.83203125" bestFit="1" customWidth="1"/>
    <col min="9" max="9" width="7.5" bestFit="1" customWidth="1"/>
    <col min="10" max="10" width="6.5" bestFit="1" customWidth="1"/>
    <col min="11" max="11" width="6.83203125" bestFit="1" customWidth="1"/>
    <col min="12" max="12" width="3.1640625" bestFit="1" customWidth="1"/>
    <col min="13" max="14" width="5.6640625" bestFit="1" customWidth="1"/>
    <col min="15" max="15" width="5.83203125" bestFit="1" customWidth="1"/>
    <col min="16" max="16" width="5.5" bestFit="1" customWidth="1"/>
    <col min="17" max="17" width="8.1640625" bestFit="1" customWidth="1"/>
    <col min="18" max="18" width="6.6640625" bestFit="1" customWidth="1"/>
    <col min="19" max="19" width="5.83203125" bestFit="1" customWidth="1"/>
    <col min="20" max="20" width="7" bestFit="1" customWidth="1"/>
    <col min="21" max="21" width="8.83203125" bestFit="1" customWidth="1"/>
    <col min="22" max="22" width="6.83203125" bestFit="1" customWidth="1"/>
    <col min="23" max="23" width="13.5" bestFit="1" customWidth="1"/>
    <col min="24" max="24" width="7.83203125" bestFit="1" customWidth="1"/>
    <col min="25" max="25" width="6" bestFit="1" customWidth="1"/>
    <col min="26" max="26" width="23.83203125" bestFit="1" customWidth="1"/>
    <col min="27" max="27" width="30.5" bestFit="1" customWidth="1"/>
    <col min="28" max="28" width="8.6640625" bestFit="1" customWidth="1"/>
    <col min="29" max="29" width="100.5" bestFit="1" customWidth="1"/>
    <col min="30" max="30" width="7.6640625" bestFit="1" customWidth="1"/>
    <col min="31" max="31" width="9.33203125" bestFit="1" customWidth="1"/>
    <col min="32" max="32" width="9" bestFit="1" customWidth="1"/>
    <col min="33" max="33" width="10.1640625" bestFit="1" customWidth="1"/>
    <col min="34" max="34" width="20.33203125" bestFit="1" customWidth="1"/>
    <col min="35" max="35" width="6.5" bestFit="1" customWidth="1"/>
    <col min="36" max="36" width="19.83203125" bestFit="1" customWidth="1"/>
    <col min="37" max="37" width="18.6640625" bestFit="1" customWidth="1"/>
    <col min="38" max="38" width="9.6640625" bestFit="1" customWidth="1"/>
    <col min="39" max="39" width="10" bestFit="1" customWidth="1"/>
    <col min="40" max="40" width="21" bestFit="1" customWidth="1"/>
    <col min="41" max="41" width="7.1640625" bestFit="1" customWidth="1"/>
    <col min="42" max="42" width="20.5" bestFit="1" customWidth="1"/>
    <col min="43" max="43" width="19.33203125" bestFit="1" customWidth="1"/>
    <col min="44" max="44" width="11.33203125" bestFit="1" customWidth="1"/>
    <col min="45" max="45" width="13.6640625" bestFit="1" customWidth="1"/>
    <col min="46" max="46" width="9.1640625" bestFit="1" customWidth="1"/>
    <col min="47" max="47" width="12.1640625" bestFit="1" customWidth="1"/>
  </cols>
  <sheetData>
    <row r="1" spans="1:51" s="2" customFormat="1" ht="12" x14ac:dyDescent="0.15">
      <c r="A1" s="2" t="s">
        <v>0</v>
      </c>
      <c r="B1" s="2" t="s">
        <v>1</v>
      </c>
      <c r="C1" s="2" t="s">
        <v>2</v>
      </c>
      <c r="D1" s="2" t="s">
        <v>7</v>
      </c>
      <c r="E1" s="2" t="s">
        <v>6</v>
      </c>
      <c r="F1" s="2" t="s">
        <v>8</v>
      </c>
      <c r="G1" s="2" t="s">
        <v>9</v>
      </c>
      <c r="H1" s="2" t="s">
        <v>3</v>
      </c>
      <c r="I1" s="2" t="s">
        <v>4</v>
      </c>
      <c r="J1" s="2" t="s">
        <v>5</v>
      </c>
      <c r="K1" s="2" t="s">
        <v>11</v>
      </c>
      <c r="L1" s="2" t="s">
        <v>12</v>
      </c>
      <c r="M1" s="2" t="s">
        <v>10</v>
      </c>
      <c r="N1" s="2" t="s">
        <v>13</v>
      </c>
      <c r="O1" s="2" t="s">
        <v>14</v>
      </c>
      <c r="P1" s="2" t="s">
        <v>23</v>
      </c>
      <c r="Q1" s="2" t="s">
        <v>24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27</v>
      </c>
      <c r="AA1" s="2" t="s">
        <v>30</v>
      </c>
      <c r="AB1" s="2" t="s">
        <v>31</v>
      </c>
      <c r="AC1" s="2" t="s">
        <v>148</v>
      </c>
      <c r="AD1" s="1" t="s">
        <v>237</v>
      </c>
      <c r="AE1" s="20" t="s">
        <v>218</v>
      </c>
      <c r="AF1" s="20" t="s">
        <v>219</v>
      </c>
      <c r="AG1" s="20" t="s">
        <v>220</v>
      </c>
      <c r="AH1" s="1" t="s">
        <v>223</v>
      </c>
      <c r="AI1" s="1" t="s">
        <v>225</v>
      </c>
      <c r="AJ1" s="1" t="s">
        <v>221</v>
      </c>
      <c r="AK1" s="20" t="s">
        <v>252</v>
      </c>
      <c r="AL1" s="20" t="s">
        <v>152</v>
      </c>
      <c r="AM1" s="20" t="s">
        <v>253</v>
      </c>
      <c r="AN1" s="20" t="s">
        <v>149</v>
      </c>
      <c r="AO1" s="20" t="s">
        <v>150</v>
      </c>
      <c r="AP1" s="20" t="s">
        <v>246</v>
      </c>
      <c r="AQ1" s="20" t="s">
        <v>254</v>
      </c>
      <c r="AR1" s="35" t="s">
        <v>245</v>
      </c>
      <c r="AS1" s="36" t="s">
        <v>255</v>
      </c>
      <c r="AT1" s="20" t="s">
        <v>211</v>
      </c>
      <c r="AU1" s="1" t="s">
        <v>214</v>
      </c>
      <c r="AV1" s="1" t="s">
        <v>215</v>
      </c>
      <c r="AW1" s="1" t="s">
        <v>216</v>
      </c>
      <c r="AX1" s="1" t="s">
        <v>217</v>
      </c>
      <c r="AY1" s="1" t="s">
        <v>213</v>
      </c>
    </row>
    <row r="2" spans="1:51" s="8" customFormat="1" hidden="1" x14ac:dyDescent="0.2">
      <c r="A2" s="21" t="s">
        <v>137</v>
      </c>
      <c r="B2" s="3">
        <v>3.56</v>
      </c>
      <c r="C2" s="3">
        <v>3.64</v>
      </c>
      <c r="D2" s="3">
        <v>2.83</v>
      </c>
      <c r="E2" s="3">
        <v>4</v>
      </c>
      <c r="F2" s="3">
        <v>3.06</v>
      </c>
      <c r="G2" s="3">
        <v>3.99</v>
      </c>
      <c r="H2" s="4">
        <v>20.3</v>
      </c>
      <c r="I2" s="4">
        <v>19.8</v>
      </c>
      <c r="J2" s="4">
        <v>20.3</v>
      </c>
      <c r="K2" s="5" t="s">
        <v>25</v>
      </c>
      <c r="L2" s="5" t="s">
        <v>26</v>
      </c>
      <c r="M2" s="5" t="s">
        <v>26</v>
      </c>
      <c r="N2" s="5" t="s">
        <v>26</v>
      </c>
      <c r="O2" s="5" t="s">
        <v>26</v>
      </c>
      <c r="P2" s="5" t="s">
        <v>26</v>
      </c>
      <c r="Q2" s="5" t="s">
        <v>26</v>
      </c>
      <c r="R2" s="5" t="s">
        <v>25</v>
      </c>
      <c r="S2" s="5" t="s">
        <v>25</v>
      </c>
      <c r="T2" s="5" t="s">
        <v>25</v>
      </c>
      <c r="U2" s="5" t="s">
        <v>25</v>
      </c>
      <c r="V2" s="5" t="s">
        <v>25</v>
      </c>
      <c r="W2" s="5" t="s">
        <v>25</v>
      </c>
      <c r="X2" s="5" t="s">
        <v>25</v>
      </c>
      <c r="Y2" s="5" t="s">
        <v>25</v>
      </c>
      <c r="Z2" s="6" t="s">
        <v>168</v>
      </c>
      <c r="AA2" s="6" t="s">
        <v>75</v>
      </c>
      <c r="AB2" s="7">
        <v>75</v>
      </c>
      <c r="AC2" s="8" t="s">
        <v>67</v>
      </c>
      <c r="AD2" s="5">
        <v>96</v>
      </c>
      <c r="AE2" s="5">
        <v>8</v>
      </c>
      <c r="AF2" s="5">
        <v>818</v>
      </c>
      <c r="AG2" s="5">
        <v>240</v>
      </c>
      <c r="AH2" s="3">
        <f t="shared" ref="AH2:AH5" si="0">(AG2/AF2)*100</f>
        <v>29.339853300733498</v>
      </c>
      <c r="AI2" s="5">
        <v>124</v>
      </c>
      <c r="AJ2" s="3">
        <f t="shared" ref="AJ2:AJ5" si="1">(AI2/AG2)*100</f>
        <v>51.666666666666671</v>
      </c>
      <c r="AK2" s="3">
        <f t="shared" ref="AK2:AK5" si="2">(AI2/AF2)*100</f>
        <v>15.158924205378973</v>
      </c>
      <c r="AL2" s="5">
        <v>707</v>
      </c>
      <c r="AM2" s="5">
        <v>21</v>
      </c>
      <c r="AN2" s="3">
        <f t="shared" ref="AN2:AN5" si="3">(AM2/AL2)*100</f>
        <v>2.9702970297029703</v>
      </c>
      <c r="AO2" s="5">
        <v>16</v>
      </c>
      <c r="AP2" s="3">
        <f t="shared" ref="AP2:AP5" si="4">(AO2/AM2)*100</f>
        <v>76.19047619047619</v>
      </c>
      <c r="AQ2" s="3">
        <f t="shared" ref="AQ2:AQ5" si="5">(AO2/AL2)*100</f>
        <v>2.2630834512022631</v>
      </c>
      <c r="AR2" s="9">
        <v>225800</v>
      </c>
      <c r="AS2" s="17">
        <v>269200</v>
      </c>
      <c r="AT2" s="17">
        <v>267600</v>
      </c>
      <c r="AU2" s="32">
        <v>232700</v>
      </c>
    </row>
    <row r="3" spans="1:51" s="8" customFormat="1" hidden="1" x14ac:dyDescent="0.2">
      <c r="A3" s="21" t="s">
        <v>127</v>
      </c>
      <c r="B3" s="3">
        <v>3.53</v>
      </c>
      <c r="C3" s="3">
        <v>3.62</v>
      </c>
      <c r="D3" s="3">
        <v>3.13</v>
      </c>
      <c r="E3" s="3">
        <v>4</v>
      </c>
      <c r="F3" s="3">
        <v>3.28</v>
      </c>
      <c r="G3" s="3">
        <v>4</v>
      </c>
      <c r="H3" s="4">
        <v>20.3</v>
      </c>
      <c r="I3" s="4">
        <v>21.2</v>
      </c>
      <c r="J3" s="4">
        <v>19.899999999999999</v>
      </c>
      <c r="K3" s="5" t="s">
        <v>26</v>
      </c>
      <c r="L3" s="5" t="s">
        <v>26</v>
      </c>
      <c r="M3" s="5" t="s">
        <v>26</v>
      </c>
      <c r="N3" s="5" t="s">
        <v>26</v>
      </c>
      <c r="O3" s="5" t="s">
        <v>26</v>
      </c>
      <c r="P3" s="5" t="s">
        <v>26</v>
      </c>
      <c r="Q3" s="5" t="s">
        <v>25</v>
      </c>
      <c r="R3" s="5" t="s">
        <v>26</v>
      </c>
      <c r="S3" s="5" t="s">
        <v>25</v>
      </c>
      <c r="T3" s="5" t="s">
        <v>25</v>
      </c>
      <c r="U3" s="5" t="s">
        <v>25</v>
      </c>
      <c r="V3" s="5" t="s">
        <v>26</v>
      </c>
      <c r="W3" s="5" t="s">
        <v>25</v>
      </c>
      <c r="X3" s="5" t="s">
        <v>26</v>
      </c>
      <c r="Y3" s="5" t="s">
        <v>25</v>
      </c>
      <c r="Z3" s="6"/>
      <c r="AA3" s="6" t="s">
        <v>76</v>
      </c>
      <c r="AB3" s="7">
        <v>40</v>
      </c>
      <c r="AC3" s="8" t="s">
        <v>61</v>
      </c>
      <c r="AD3" s="5">
        <v>98</v>
      </c>
      <c r="AE3" s="5">
        <v>12</v>
      </c>
      <c r="AF3" s="5">
        <v>257</v>
      </c>
      <c r="AG3" s="5">
        <v>141</v>
      </c>
      <c r="AH3" s="3">
        <f t="shared" si="0"/>
        <v>54.863813229571988</v>
      </c>
      <c r="AI3" s="5">
        <v>117</v>
      </c>
      <c r="AJ3" s="3">
        <f t="shared" si="1"/>
        <v>82.978723404255319</v>
      </c>
      <c r="AK3" s="3">
        <f t="shared" si="2"/>
        <v>45.525291828793776</v>
      </c>
      <c r="AL3" s="5">
        <v>753</v>
      </c>
      <c r="AM3" s="5">
        <v>60</v>
      </c>
      <c r="AN3" s="3">
        <f t="shared" si="3"/>
        <v>7.9681274900398407</v>
      </c>
      <c r="AO3" s="5">
        <v>54</v>
      </c>
      <c r="AP3" s="3">
        <f t="shared" si="4"/>
        <v>90</v>
      </c>
      <c r="AQ3" s="3">
        <f t="shared" si="5"/>
        <v>7.1713147410358573</v>
      </c>
      <c r="AR3" s="9">
        <v>283400</v>
      </c>
      <c r="AS3" s="17">
        <v>485100</v>
      </c>
      <c r="AT3" s="17">
        <v>363000</v>
      </c>
      <c r="AU3" s="32">
        <v>355700</v>
      </c>
    </row>
    <row r="4" spans="1:51" s="8" customFormat="1" hidden="1" x14ac:dyDescent="0.2">
      <c r="A4" s="19" t="s">
        <v>144</v>
      </c>
      <c r="B4" s="3">
        <v>3.56</v>
      </c>
      <c r="C4" s="3">
        <v>3.64</v>
      </c>
      <c r="D4" s="3">
        <v>2.7</v>
      </c>
      <c r="E4" s="3">
        <v>4</v>
      </c>
      <c r="F4" s="3">
        <v>3.01</v>
      </c>
      <c r="G4" s="3">
        <v>3.98</v>
      </c>
      <c r="H4" s="4">
        <v>20.2</v>
      </c>
      <c r="I4" s="4">
        <v>20.5</v>
      </c>
      <c r="J4" s="4">
        <v>19.8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5" t="s">
        <v>25</v>
      </c>
      <c r="Y4" s="5" t="s">
        <v>25</v>
      </c>
      <c r="AA4" s="8" t="s">
        <v>76</v>
      </c>
      <c r="AB4" s="5">
        <v>100</v>
      </c>
      <c r="AC4" s="8" t="s">
        <v>146</v>
      </c>
      <c r="AD4" s="5">
        <v>50</v>
      </c>
      <c r="AE4" s="5">
        <v>50</v>
      </c>
      <c r="AF4" s="5">
        <v>196</v>
      </c>
      <c r="AG4" s="5">
        <v>96</v>
      </c>
      <c r="AH4" s="3">
        <f t="shared" si="0"/>
        <v>48.979591836734691</v>
      </c>
      <c r="AI4" s="5">
        <v>53</v>
      </c>
      <c r="AJ4" s="3">
        <f t="shared" si="1"/>
        <v>55.208333333333336</v>
      </c>
      <c r="AK4" s="3">
        <f t="shared" si="2"/>
        <v>27.040816326530614</v>
      </c>
      <c r="AL4" s="5">
        <v>2010</v>
      </c>
      <c r="AM4" s="5">
        <v>301</v>
      </c>
      <c r="AN4" s="3">
        <f t="shared" si="3"/>
        <v>14.975124378109452</v>
      </c>
      <c r="AO4" s="5">
        <v>124</v>
      </c>
      <c r="AP4" s="3">
        <f t="shared" si="4"/>
        <v>41.196013289036543</v>
      </c>
      <c r="AQ4" s="3">
        <f t="shared" si="5"/>
        <v>6.1691542288557217</v>
      </c>
      <c r="AR4" s="9">
        <v>220200</v>
      </c>
      <c r="AS4" s="17">
        <v>374400</v>
      </c>
      <c r="AT4" s="17">
        <v>380500</v>
      </c>
      <c r="AU4" s="32">
        <v>345300</v>
      </c>
    </row>
    <row r="5" spans="1:51" s="8" customFormat="1" hidden="1" x14ac:dyDescent="0.2">
      <c r="A5" s="16" t="s">
        <v>83</v>
      </c>
      <c r="B5" s="3">
        <v>3.72</v>
      </c>
      <c r="C5" s="3">
        <v>3.77</v>
      </c>
      <c r="D5" s="3">
        <v>3.22</v>
      </c>
      <c r="E5" s="3">
        <v>4</v>
      </c>
      <c r="F5" s="3">
        <v>3.34</v>
      </c>
      <c r="G5" s="3">
        <v>4</v>
      </c>
      <c r="H5" s="4">
        <v>20.7</v>
      </c>
      <c r="I5" s="4">
        <v>21.1</v>
      </c>
      <c r="J5" s="4">
        <v>20.5</v>
      </c>
      <c r="K5" s="5" t="s">
        <v>25</v>
      </c>
      <c r="L5" s="5" t="s">
        <v>26</v>
      </c>
      <c r="M5" s="5" t="s">
        <v>26</v>
      </c>
      <c r="N5" s="5" t="s">
        <v>26</v>
      </c>
      <c r="O5" s="5" t="s">
        <v>26</v>
      </c>
      <c r="P5" s="5" t="s">
        <v>26</v>
      </c>
      <c r="Q5" s="5" t="s">
        <v>26</v>
      </c>
      <c r="R5" s="5" t="s">
        <v>25</v>
      </c>
      <c r="S5" s="5" t="s">
        <v>25</v>
      </c>
      <c r="T5" s="5" t="s">
        <v>25</v>
      </c>
      <c r="U5" s="5" t="s">
        <v>25</v>
      </c>
      <c r="V5" s="5" t="s">
        <v>25</v>
      </c>
      <c r="W5" s="5" t="s">
        <v>25</v>
      </c>
      <c r="X5" s="5" t="s">
        <v>25</v>
      </c>
      <c r="Y5" s="5" t="s">
        <v>25</v>
      </c>
      <c r="Z5" s="6" t="s">
        <v>153</v>
      </c>
      <c r="AA5" s="6" t="s">
        <v>76</v>
      </c>
      <c r="AB5" s="7">
        <v>100</v>
      </c>
      <c r="AC5" s="8" t="s">
        <v>32</v>
      </c>
      <c r="AD5" s="5">
        <v>40</v>
      </c>
      <c r="AE5" s="5">
        <v>19</v>
      </c>
      <c r="AF5" s="5">
        <v>116</v>
      </c>
      <c r="AG5" s="5">
        <v>59</v>
      </c>
      <c r="AH5" s="3">
        <f t="shared" si="0"/>
        <v>50.862068965517238</v>
      </c>
      <c r="AI5" s="5">
        <v>40</v>
      </c>
      <c r="AJ5" s="3">
        <f t="shared" si="1"/>
        <v>67.796610169491515</v>
      </c>
      <c r="AK5" s="3">
        <f t="shared" si="2"/>
        <v>34.482758620689658</v>
      </c>
      <c r="AL5" s="5">
        <v>754</v>
      </c>
      <c r="AM5" s="5">
        <v>97</v>
      </c>
      <c r="AN5" s="3">
        <f t="shared" si="3"/>
        <v>12.86472148541114</v>
      </c>
      <c r="AO5" s="5">
        <v>40</v>
      </c>
      <c r="AP5" s="3">
        <f t="shared" si="4"/>
        <v>41.237113402061851</v>
      </c>
      <c r="AQ5" s="3">
        <f t="shared" si="5"/>
        <v>5.3050397877984086</v>
      </c>
      <c r="AR5" s="9">
        <v>234200</v>
      </c>
      <c r="AS5" s="17">
        <v>379900</v>
      </c>
      <c r="AT5" s="17">
        <v>383800</v>
      </c>
      <c r="AU5" s="32">
        <v>392000</v>
      </c>
    </row>
    <row r="6" spans="1:51" x14ac:dyDescent="0.2">
      <c r="A6" s="61" t="s">
        <v>257</v>
      </c>
    </row>
  </sheetData>
  <autoFilter ref="A1:BN1" xr:uid="{6592CE56-D36C-8E44-A94B-363D92209467}">
    <sortState xmlns:xlrd2="http://schemas.microsoft.com/office/spreadsheetml/2017/richdata2" ref="A3:BN29">
      <sortCondition ref="BC1:BC29"/>
    </sortState>
  </autoFilter>
  <sortState xmlns:xlrd2="http://schemas.microsoft.com/office/spreadsheetml/2017/richdata2" ref="A2:BA29">
    <sortCondition ref="BA1"/>
  </sortState>
  <conditionalFormatting sqref="B1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">
    <cfRule type="colorScale" priority="8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5">
    <cfRule type="colorScale" priority="1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">
    <cfRule type="colorScale" priority="14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">
    <cfRule type="colorScale" priority="11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">
    <cfRule type="colorScale" priority="5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2">
    <cfRule type="colorScale" priority="9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3:C3">
    <cfRule type="colorScale" priority="16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4:C4">
    <cfRule type="colorScale" priority="1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5:C5">
    <cfRule type="colorScale" priority="6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D2 F2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D5">
    <cfRule type="colorScale" priority="20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:D3 F3">
    <cfRule type="colorScale" priority="1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:D4 F4"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:D5 F5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">
    <cfRule type="colorScale" priority="8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5">
    <cfRule type="colorScale" priority="1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3">
    <cfRule type="colorScale" priority="14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5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4">
    <cfRule type="colorScale" priority="11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5">
    <cfRule type="colorScale" priority="5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">
    <cfRule type="colorScale" priority="8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0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5">
    <cfRule type="colorScale" priority="17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3">
    <cfRule type="colorScale" priority="14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4">
    <cfRule type="colorScale" priority="11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5">
    <cfRule type="colorScale" priority="4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2:E5">
    <cfRule type="colorScale" priority="17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1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">
    <cfRule type="colorScale" priority="8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0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5">
    <cfRule type="colorScale" priority="1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3">
    <cfRule type="colorScale" priority="14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4">
    <cfRule type="colorScale" priority="11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5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2:G5">
    <cfRule type="colorScale" priority="1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">
    <cfRule type="colorScale" priority="8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5">
    <cfRule type="colorScale" priority="1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3">
    <cfRule type="colorScale" priority="14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4">
    <cfRule type="colorScale" priority="11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5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J2"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:J3">
    <cfRule type="colorScale" priority="1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4:J4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5:J5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">
    <cfRule type="colorScale" priority="86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5">
    <cfRule type="colorScale" priority="1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3">
    <cfRule type="colorScale" priority="14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4">
    <cfRule type="colorScale" priority="118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5">
    <cfRule type="colorScale" priority="54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">
    <cfRule type="colorScale" priority="87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9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5">
    <cfRule type="colorScale" priority="1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3">
    <cfRule type="colorScale" priority="150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4">
    <cfRule type="colorScale" priority="11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1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5">
    <cfRule type="colorScale" priority="55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2:Y5">
    <cfRule type="containsText" dxfId="11" priority="33" operator="containsText" text="N">
      <formula>NOT(ISERROR(SEARCH("N",K2)))</formula>
    </cfRule>
    <cfRule type="containsText" dxfId="10" priority="34" operator="containsText" text="Y">
      <formula>NOT(ISERROR(SEARCH("Y",K2)))</formula>
    </cfRule>
  </conditionalFormatting>
  <conditionalFormatting sqref="N2:Y5">
    <cfRule type="containsText" dxfId="9" priority="31" operator="containsText" text="Y">
      <formula>NOT(ISERROR(SEARCH("Y",N2)))</formula>
    </cfRule>
  </conditionalFormatting>
  <conditionalFormatting sqref="Z2:Z5">
    <cfRule type="containsText" dxfId="8" priority="22" operator="containsText" text="a">
      <formula>NOT(ISERROR(SEARCH("a",Z2)))</formula>
    </cfRule>
    <cfRule type="containsText" dxfId="7" priority="23" operator="containsText" text="0">
      <formula>NOT(ISERROR(SEARCH("0",Z2)))</formula>
    </cfRule>
    <cfRule type="containsText" dxfId="6" priority="24" operator="containsText" text="u">
      <formula>NOT(ISERROR(SEARCH("u",Z2)))</formula>
    </cfRule>
    <cfRule type="containsText" dxfId="5" priority="25" operator="containsText" text="i">
      <formula>NOT(ISERROR(SEARCH("i",Z2)))</formula>
    </cfRule>
    <cfRule type="containsText" dxfId="4" priority="26" operator="containsText" text="e">
      <formula>NOT(ISERROR(SEARCH("e",Z2)))</formula>
    </cfRule>
    <cfRule type="containsText" dxfId="3" priority="28" operator="containsText" text="o">
      <formula>NOT(ISERROR(SEARCH("o",Z2)))</formula>
    </cfRule>
    <cfRule type="containsText" dxfId="2" priority="29" operator="containsText" text="1">
      <formula>NOT(ISERROR(SEARCH("1",Z2)))</formula>
    </cfRule>
  </conditionalFormatting>
  <conditionalFormatting sqref="AA2:AA5">
    <cfRule type="containsText" dxfId="1" priority="30" operator="containsText" text="Yes">
      <formula>NOT(ISERROR(SEARCH("Yes",AA2)))</formula>
    </cfRule>
    <cfRule type="containsText" dxfId="0" priority="32" operator="containsText" text="No">
      <formula>NOT(ISERROR(SEARCH("No",AA2)))</formula>
    </cfRule>
  </conditionalFormatting>
  <conditionalFormatting sqref="AB1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">
    <cfRule type="colorScale" priority="8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5">
    <cfRule type="colorScale" priority="20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3">
    <cfRule type="colorScale" priority="1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4">
    <cfRule type="colorScale" priority="11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5">
    <cfRule type="colorScale" priority="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2">
    <cfRule type="colorScale" priority="1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2:AD5">
    <cfRule type="colorScale" priority="18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3">
    <cfRule type="colorScale" priority="1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4">
    <cfRule type="colorScale" priority="1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5">
    <cfRule type="colorScale" priority="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">
    <cfRule type="colorScale" priority="1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5">
    <cfRule type="colorScale" priority="1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3">
    <cfRule type="colorScale" priority="1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4">
    <cfRule type="colorScale" priority="1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5">
    <cfRule type="colorScale" priority="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F2:AF5">
    <cfRule type="colorScale" priority="18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2:AG5">
    <cfRule type="colorScale" priority="18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">
    <cfRule type="colorScale" priority="1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5">
    <cfRule type="colorScale" priority="18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3">
    <cfRule type="colorScale" priority="1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4">
    <cfRule type="colorScale" priority="1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5">
    <cfRule type="colorScale" priority="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I2:AI5">
    <cfRule type="colorScale" priority="18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">
    <cfRule type="colorScale" priority="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:AJ5">
    <cfRule type="colorScale" priority="18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3">
    <cfRule type="colorScale" priority="1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4">
    <cfRule type="colorScale" priority="1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5">
    <cfRule type="colorScale" priority="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1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">
    <cfRule type="colorScale" priority="1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5">
    <cfRule type="colorScale" priority="19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3">
    <cfRule type="colorScale" priority="1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4">
    <cfRule type="colorScale" priority="1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5">
    <cfRule type="colorScale" priority="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L1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:AL5">
    <cfRule type="colorScale" priority="1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M1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M2:AM5">
    <cfRule type="colorScale" priority="1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">
    <cfRule type="colorScale" priority="1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5">
    <cfRule type="colorScale" priority="1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3">
    <cfRule type="colorScale" priority="1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4">
    <cfRule type="colorScale" priority="1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5">
    <cfRule type="colorScale" priority="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1"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2:AO5">
    <cfRule type="colorScale" priority="1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">
    <cfRule type="colorScale" priority="1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5">
    <cfRule type="colorScale" priority="1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3">
    <cfRule type="colorScale" priority="1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4">
    <cfRule type="colorScale" priority="1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5">
    <cfRule type="colorScale" priority="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">
    <cfRule type="colorScale" priority="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">
    <cfRule type="colorScale" priority="1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5">
    <cfRule type="colorScale" priority="1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3">
    <cfRule type="colorScale" priority="1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4">
    <cfRule type="colorScale" priority="1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5">
    <cfRule type="colorScale" priority="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">
    <cfRule type="colorScale" priority="9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5">
    <cfRule type="colorScale" priority="19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3">
    <cfRule type="colorScale" priority="1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4">
    <cfRule type="colorScale" priority="1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5">
    <cfRule type="colorScale" priority="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">
    <cfRule type="colorScale" priority="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">
    <cfRule type="colorScale" priority="9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5">
    <cfRule type="colorScale" priority="19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3">
    <cfRule type="colorScale" priority="1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4">
    <cfRule type="colorScale" priority="1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5">
    <cfRule type="colorScale" priority="6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2">
    <cfRule type="colorScale" priority="1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2:AT5">
    <cfRule type="colorScale" priority="19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3">
    <cfRule type="colorScale" priority="1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4">
    <cfRule type="colorScale" priority="1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5">
    <cfRule type="colorScale" priority="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1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2:AU5">
    <cfRule type="colorScale" priority="20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V1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D86B-8579-CF48-A3D7-3EDAE423D9E4}">
  <dimension ref="A1:K16"/>
  <sheetViews>
    <sheetView zoomScale="160" zoomScaleNormal="160" workbookViewId="0">
      <selection activeCell="B19" sqref="B19"/>
    </sheetView>
  </sheetViews>
  <sheetFormatPr baseColWidth="10" defaultRowHeight="15" x14ac:dyDescent="0.2"/>
  <cols>
    <col min="1" max="1" width="35.6640625" bestFit="1" customWidth="1"/>
    <col min="2" max="5" width="13.83203125" style="15" customWidth="1"/>
    <col min="6" max="7" width="13.83203125" style="15" hidden="1" customWidth="1"/>
    <col min="8" max="10" width="13.83203125" style="15" customWidth="1"/>
    <col min="11" max="11" width="13.83203125" customWidth="1"/>
  </cols>
  <sheetData>
    <row r="1" spans="1:11" x14ac:dyDescent="0.2">
      <c r="A1" s="23" t="s">
        <v>0</v>
      </c>
      <c r="B1" s="24" t="s">
        <v>201</v>
      </c>
      <c r="C1" s="25" t="s">
        <v>202</v>
      </c>
      <c r="D1" s="25" t="s">
        <v>207</v>
      </c>
      <c r="E1" s="25" t="s">
        <v>209</v>
      </c>
      <c r="F1" s="25" t="s">
        <v>210</v>
      </c>
      <c r="G1" s="25" t="s">
        <v>206</v>
      </c>
      <c r="H1" s="25" t="s">
        <v>203</v>
      </c>
      <c r="I1" s="25" t="s">
        <v>204</v>
      </c>
      <c r="J1" s="25" t="s">
        <v>205</v>
      </c>
      <c r="K1" s="31" t="s">
        <v>197</v>
      </c>
    </row>
    <row r="2" spans="1:11" x14ac:dyDescent="0.2">
      <c r="A2" s="22"/>
      <c r="B2" s="26"/>
      <c r="C2" s="60"/>
      <c r="D2" s="33"/>
      <c r="E2" s="27"/>
      <c r="F2" s="28"/>
      <c r="G2" s="27"/>
      <c r="H2" s="28"/>
      <c r="I2" s="27" t="s">
        <v>256</v>
      </c>
      <c r="J2" s="28" t="s">
        <v>256</v>
      </c>
      <c r="K2" s="27" t="s">
        <v>256</v>
      </c>
    </row>
    <row r="3" spans="1:11" x14ac:dyDescent="0.2">
      <c r="A3" s="16"/>
      <c r="B3" s="26"/>
      <c r="C3" s="60"/>
      <c r="D3" s="33"/>
      <c r="E3" s="27"/>
      <c r="F3" s="28"/>
      <c r="G3" s="27"/>
      <c r="H3" s="28"/>
      <c r="I3" s="27"/>
      <c r="J3" s="28"/>
      <c r="K3" s="27"/>
    </row>
    <row r="4" spans="1:11" x14ac:dyDescent="0.2">
      <c r="A4" s="16"/>
      <c r="B4" s="26"/>
      <c r="C4" s="60"/>
      <c r="D4" s="33"/>
      <c r="E4" s="27"/>
      <c r="F4" s="28"/>
      <c r="G4" s="27"/>
      <c r="H4" s="28"/>
      <c r="I4" s="27"/>
      <c r="J4" s="28"/>
      <c r="K4" s="27"/>
    </row>
    <row r="5" spans="1:11" x14ac:dyDescent="0.2">
      <c r="A5" s="16"/>
      <c r="B5" s="26"/>
      <c r="C5" s="60"/>
      <c r="D5" s="33"/>
      <c r="E5" s="27"/>
      <c r="F5" s="28"/>
      <c r="G5" s="27"/>
      <c r="H5" s="92"/>
      <c r="I5" s="27"/>
      <c r="J5" s="28"/>
      <c r="K5" s="27"/>
    </row>
    <row r="6" spans="1:11" x14ac:dyDescent="0.2">
      <c r="A6" s="16"/>
      <c r="B6" s="26"/>
      <c r="C6" s="60"/>
      <c r="D6" s="33"/>
      <c r="E6" s="27"/>
      <c r="F6" s="28"/>
      <c r="G6" s="27"/>
      <c r="H6" s="92"/>
      <c r="I6" s="27"/>
      <c r="J6" s="28"/>
      <c r="K6" s="27"/>
    </row>
    <row r="7" spans="1:11" x14ac:dyDescent="0.2">
      <c r="A7" s="16"/>
      <c r="B7" s="26"/>
      <c r="C7" s="60"/>
      <c r="D7" s="33"/>
      <c r="E7" s="27"/>
      <c r="F7" s="28"/>
      <c r="G7" s="27"/>
      <c r="H7" s="92"/>
      <c r="I7" s="27"/>
      <c r="J7" s="28"/>
      <c r="K7" s="27"/>
    </row>
    <row r="8" spans="1:11" x14ac:dyDescent="0.2">
      <c r="A8" s="16"/>
      <c r="B8" s="26"/>
      <c r="C8" s="60"/>
      <c r="D8" s="33"/>
      <c r="E8" s="27"/>
      <c r="F8" s="28"/>
      <c r="G8" s="27"/>
      <c r="H8" s="92"/>
      <c r="I8" s="27"/>
      <c r="J8" s="28"/>
      <c r="K8" s="27"/>
    </row>
    <row r="9" spans="1:11" x14ac:dyDescent="0.2">
      <c r="A9" s="16"/>
      <c r="B9" s="26"/>
      <c r="C9" s="60"/>
      <c r="D9" s="33"/>
      <c r="E9" s="27"/>
      <c r="F9" s="28"/>
      <c r="G9" s="27"/>
      <c r="H9" s="92"/>
      <c r="I9" s="27"/>
      <c r="J9" s="28"/>
      <c r="K9" s="27"/>
    </row>
    <row r="10" spans="1:11" x14ac:dyDescent="0.2">
      <c r="A10" s="16"/>
      <c r="B10" s="26"/>
      <c r="C10" s="60"/>
      <c r="D10" s="33"/>
      <c r="E10" s="27"/>
      <c r="F10" s="28"/>
      <c r="G10" s="27"/>
      <c r="H10" s="33"/>
      <c r="I10" s="34"/>
      <c r="J10" s="28"/>
      <c r="K10" s="27"/>
    </row>
    <row r="11" spans="1:11" x14ac:dyDescent="0.2">
      <c r="A11" s="16"/>
      <c r="B11" s="26"/>
      <c r="C11" s="60"/>
      <c r="D11" s="33"/>
      <c r="E11" s="27"/>
      <c r="F11" s="28"/>
      <c r="G11" s="27"/>
      <c r="H11" s="33"/>
      <c r="I11" s="34"/>
      <c r="J11" s="28"/>
      <c r="K11" s="27"/>
    </row>
    <row r="12" spans="1:11" x14ac:dyDescent="0.2">
      <c r="A12" s="22"/>
      <c r="B12" s="26"/>
      <c r="C12" s="60"/>
      <c r="D12" s="33"/>
      <c r="E12" s="27"/>
      <c r="F12" s="28"/>
      <c r="G12" s="27"/>
      <c r="H12" s="28"/>
      <c r="I12" s="27"/>
      <c r="J12" s="28"/>
      <c r="K12" s="27"/>
    </row>
    <row r="13" spans="1:11" x14ac:dyDescent="0.2">
      <c r="A13" s="22"/>
      <c r="B13" s="29"/>
      <c r="C13" s="60"/>
      <c r="D13" s="28"/>
      <c r="E13" s="27"/>
      <c r="F13" s="28"/>
      <c r="G13" s="27"/>
      <c r="H13" s="28"/>
      <c r="I13" s="27"/>
      <c r="J13" s="28"/>
      <c r="K13" s="27"/>
    </row>
    <row r="14" spans="1:11" x14ac:dyDescent="0.2">
      <c r="A14" s="22"/>
      <c r="B14" s="29"/>
      <c r="C14" s="60"/>
      <c r="D14" s="28"/>
      <c r="E14" s="27"/>
      <c r="F14" s="28"/>
      <c r="G14" s="27"/>
      <c r="H14" s="28"/>
      <c r="I14" s="27"/>
      <c r="J14" s="28"/>
      <c r="K14" s="27"/>
    </row>
    <row r="15" spans="1:11" x14ac:dyDescent="0.2">
      <c r="A15" s="22"/>
      <c r="B15" s="29"/>
      <c r="C15" s="60"/>
      <c r="D15" s="28"/>
      <c r="E15" s="27"/>
      <c r="F15" s="28"/>
      <c r="G15" s="27"/>
      <c r="H15" s="28"/>
      <c r="I15" s="27"/>
      <c r="J15" s="28"/>
      <c r="K15" s="27"/>
    </row>
    <row r="16" spans="1:11" x14ac:dyDescent="0.2">
      <c r="A16" s="30"/>
      <c r="B16" s="29"/>
      <c r="C16" s="60"/>
      <c r="D16" s="28"/>
      <c r="E16" s="27"/>
      <c r="F16" s="28"/>
      <c r="G16" s="27"/>
      <c r="H16" s="28"/>
      <c r="I16" s="27"/>
      <c r="J16" s="28"/>
      <c r="K16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D929D-76D9-E84D-8F3D-21027DEE38D4}">
  <dimension ref="A1"/>
  <sheetViews>
    <sheetView workbookViewId="0">
      <selection activeCell="A43" sqref="A43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All Schools</vt:lpstr>
      <vt:lpstr>Look into Schools</vt:lpstr>
      <vt:lpstr>Applied to Schools</vt:lpstr>
      <vt:lpstr>Cycle Status</vt:lpstr>
      <vt:lpstr>Apply Early 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</dc:creator>
  <cp:lastModifiedBy>Henry Exner</cp:lastModifiedBy>
  <dcterms:created xsi:type="dcterms:W3CDTF">2017-10-06T18:49:09Z</dcterms:created>
  <dcterms:modified xsi:type="dcterms:W3CDTF">2023-07-13T04:13:31Z</dcterms:modified>
</cp:coreProperties>
</file>