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Jason\Desktop\"/>
    </mc:Choice>
  </mc:AlternateContent>
  <xr:revisionPtr revIDLastSave="0" documentId="13_ncr:1_{F61DEEAE-08F8-4414-B9B9-29464115244D}" xr6:coauthVersionLast="45" xr6:coauthVersionMax="45" xr10:uidLastSave="{00000000-0000-0000-0000-000000000000}"/>
  <bookViews>
    <workbookView xWindow="-108" yWindow="-108" windowWidth="3093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8" i="1" l="1"/>
  <c r="O19" i="1"/>
  <c r="O20" i="1"/>
  <c r="O21" i="1"/>
  <c r="O26" i="1"/>
  <c r="N25" i="1"/>
  <c r="N24" i="1"/>
  <c r="N23" i="1"/>
  <c r="N21" i="1"/>
  <c r="N20" i="1"/>
  <c r="N19" i="1"/>
  <c r="N18" i="1"/>
  <c r="J6" i="1"/>
  <c r="J4" i="1"/>
  <c r="J2" i="1"/>
  <c r="G49" i="1"/>
  <c r="H49" i="1"/>
  <c r="G48" i="1"/>
  <c r="H48" i="1"/>
  <c r="G47" i="1"/>
  <c r="H47" i="1"/>
  <c r="G46" i="1"/>
  <c r="H46" i="1"/>
  <c r="G45" i="1"/>
  <c r="H45" i="1"/>
  <c r="G44" i="1"/>
  <c r="H44" i="1"/>
  <c r="H18" i="1"/>
  <c r="G18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G24" i="1"/>
  <c r="H24" i="1"/>
  <c r="G23" i="1"/>
  <c r="H23" i="1"/>
  <c r="G22" i="1"/>
  <c r="H22" i="1"/>
  <c r="G21" i="1"/>
  <c r="H21" i="1"/>
  <c r="G20" i="1"/>
  <c r="H20" i="1"/>
  <c r="G19" i="1"/>
  <c r="H19" i="1"/>
  <c r="G8" i="1"/>
  <c r="K6" i="1" s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4" i="1"/>
  <c r="G7" i="1"/>
  <c r="H4" i="1"/>
  <c r="H7" i="1"/>
  <c r="G2" i="1"/>
  <c r="F6" i="1"/>
  <c r="G6" i="1" s="1"/>
  <c r="F5" i="1"/>
  <c r="G5" i="1" s="1"/>
  <c r="F3" i="1"/>
  <c r="G3" i="1" s="1"/>
  <c r="F2" i="1"/>
  <c r="H2" i="1" s="1"/>
  <c r="K4" i="1" l="1"/>
  <c r="H5" i="1"/>
  <c r="H6" i="1"/>
  <c r="H3" i="1"/>
  <c r="K2" i="1" s="1"/>
</calcChain>
</file>

<file path=xl/sharedStrings.xml><?xml version="1.0" encoding="utf-8"?>
<sst xmlns="http://schemas.openxmlformats.org/spreadsheetml/2006/main" count="254" uniqueCount="102">
  <si>
    <t>School</t>
  </si>
  <si>
    <t>Year</t>
  </si>
  <si>
    <t>Class</t>
  </si>
  <si>
    <t>Grade</t>
  </si>
  <si>
    <t>Credits</t>
  </si>
  <si>
    <t>Archaeology</t>
  </si>
  <si>
    <t>English Composition</t>
  </si>
  <si>
    <t>Stress Management</t>
  </si>
  <si>
    <t>Intro To Access</t>
  </si>
  <si>
    <t>HTML Fundamentals</t>
  </si>
  <si>
    <t>College Algebra</t>
  </si>
  <si>
    <t>B-</t>
  </si>
  <si>
    <t>B+</t>
  </si>
  <si>
    <t>W</t>
  </si>
  <si>
    <t>F</t>
  </si>
  <si>
    <t>B</t>
  </si>
  <si>
    <t>GPA Table</t>
  </si>
  <si>
    <t>A</t>
  </si>
  <si>
    <t>A-</t>
  </si>
  <si>
    <t>C+</t>
  </si>
  <si>
    <t>C-</t>
  </si>
  <si>
    <t>C</t>
  </si>
  <si>
    <t>D+</t>
  </si>
  <si>
    <t>D</t>
  </si>
  <si>
    <t>D-</t>
  </si>
  <si>
    <t>Points Attempted</t>
  </si>
  <si>
    <t>Points Points Earned</t>
  </si>
  <si>
    <t>MECC</t>
  </si>
  <si>
    <t>Clark</t>
  </si>
  <si>
    <t>BCPM</t>
  </si>
  <si>
    <t>N</t>
  </si>
  <si>
    <t>Y</t>
  </si>
  <si>
    <t>General Biology I</t>
  </si>
  <si>
    <t>Principles of Econ I</t>
  </si>
  <si>
    <t>US History II</t>
  </si>
  <si>
    <t>Caclulus I</t>
  </si>
  <si>
    <t>Survey of Econ</t>
  </si>
  <si>
    <t>Precaclulus I</t>
  </si>
  <si>
    <t>US History I</t>
  </si>
  <si>
    <t>Principles of Econ II</t>
  </si>
  <si>
    <t>PVCC</t>
  </si>
  <si>
    <t>Intro to Psychology</t>
  </si>
  <si>
    <t>Beginning Spanish I</t>
  </si>
  <si>
    <t>Liberty</t>
  </si>
  <si>
    <t>OT Survey</t>
  </si>
  <si>
    <t>NT Survey</t>
  </si>
  <si>
    <t>Strategies for Lrn</t>
  </si>
  <si>
    <t>Evan and Chri Life</t>
  </si>
  <si>
    <t>Instr Tech</t>
  </si>
  <si>
    <t>Theology Survey I</t>
  </si>
  <si>
    <t>Business Comm</t>
  </si>
  <si>
    <t>English 102</t>
  </si>
  <si>
    <t>Research &amp; Writing</t>
  </si>
  <si>
    <t>Theology Survey II</t>
  </si>
  <si>
    <t>John</t>
  </si>
  <si>
    <t>Methodical Study S</t>
  </si>
  <si>
    <t>Intro to Church Mini</t>
  </si>
  <si>
    <t>Intro to Global Studies</t>
  </si>
  <si>
    <t>Theological Interpretation</t>
  </si>
  <si>
    <t>Acts</t>
  </si>
  <si>
    <t>Romans</t>
  </si>
  <si>
    <t>Biblical Archeology</t>
  </si>
  <si>
    <t>Hist of Church</t>
  </si>
  <si>
    <t>Practical Teaching Sc</t>
  </si>
  <si>
    <t>The Person of Christ</t>
  </si>
  <si>
    <t>Genesis</t>
  </si>
  <si>
    <t>History of Life</t>
  </si>
  <si>
    <t>Research Capstone</t>
  </si>
  <si>
    <t>Exam &amp; Apply Bib/Theo</t>
  </si>
  <si>
    <t>Nashotah</t>
  </si>
  <si>
    <t>Unibe</t>
  </si>
  <si>
    <t>Intermediate Algebra</t>
  </si>
  <si>
    <t>Spirituality</t>
  </si>
  <si>
    <t>Church Music</t>
  </si>
  <si>
    <t>Litergy</t>
  </si>
  <si>
    <t>Biblical Greek I</t>
  </si>
  <si>
    <t>New Testament</t>
  </si>
  <si>
    <t>Biblical Interpretation</t>
  </si>
  <si>
    <t>Undergrad GPA</t>
  </si>
  <si>
    <t>Graduate GPA</t>
  </si>
  <si>
    <t>SGPA</t>
  </si>
  <si>
    <t>Pre-Calculus</t>
  </si>
  <si>
    <t>Introduction to Statistics</t>
  </si>
  <si>
    <t>Business Statistics</t>
  </si>
  <si>
    <t>Microbiology</t>
  </si>
  <si>
    <t>Anatomy &amp; Physiology I</t>
  </si>
  <si>
    <t>Anatomy &amp; Physiology II</t>
  </si>
  <si>
    <t>Provider</t>
  </si>
  <si>
    <t>Alternative Credit (Clep, Straighterline, Aleks)</t>
  </si>
  <si>
    <t>CLEP</t>
  </si>
  <si>
    <t>Biology</t>
  </si>
  <si>
    <t>Aleks</t>
  </si>
  <si>
    <t>Straighterline</t>
  </si>
  <si>
    <t>General Chemistry I</t>
  </si>
  <si>
    <t>Undergrad RA Credits</t>
  </si>
  <si>
    <t>Graduate Credits</t>
  </si>
  <si>
    <t>Undergrad BCPM Credits</t>
  </si>
  <si>
    <t>GPA</t>
  </si>
  <si>
    <t>Academic Progress</t>
  </si>
  <si>
    <t>Credits Attempted</t>
  </si>
  <si>
    <t>*</t>
  </si>
  <si>
    <t>* All these were completed together in 9 weeks with all grades between 80-90%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</si>
</sst>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2" borderId="3" xfId="0" applyNumberFormat="1" applyFill="1" applyBorder="1"/>
    <xf numFmtId="164" fontId="0" fillId="2" borderId="4" xfId="0" applyNumberFormat="1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11" borderId="1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Border="1"/>
    <xf numFmtId="0" fontId="0" fillId="0" borderId="12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6" xfId="0" applyNumberFormat="1" applyFill="1" applyBorder="1" applyAlignment="1">
      <alignment horizontal="center"/>
    </xf>
    <xf numFmtId="2" fontId="0" fillId="5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6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4" borderId="1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164" fontId="0" fillId="2" borderId="2" xfId="0" applyNumberFormat="1" applyFill="1" applyBorder="1"/>
    <xf numFmtId="0" fontId="0" fillId="2" borderId="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2" fontId="0" fillId="0" borderId="0" xfId="0" applyNumberFormat="1" applyBorder="1"/>
    <xf numFmtId="2" fontId="0" fillId="0" borderId="12" xfId="0" applyNumberFormat="1" applyBorder="1"/>
    <xf numFmtId="2" fontId="0" fillId="0" borderId="20" xfId="0" applyNumberFormat="1" applyBorder="1"/>
    <xf numFmtId="0" fontId="0" fillId="0" borderId="17" xfId="0" applyBorder="1" applyAlignment="1">
      <alignment horizontal="left"/>
    </xf>
    <xf numFmtId="0" fontId="0" fillId="0" borderId="21" xfId="0" applyBorder="1" applyAlignment="1">
      <alignment horizontal="right"/>
    </xf>
    <xf numFmtId="0" fontId="0" fillId="0" borderId="12" xfId="0" applyBorder="1" applyAlignment="1">
      <alignment horizontal="right"/>
    </xf>
    <xf numFmtId="49" fontId="0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Academic</a:t>
            </a:r>
            <a:r>
              <a:rPr lang="en-US" baseline="0"/>
              <a:t> Trends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Sheet1!$N$16:$N$17</c:f>
              <c:strCache>
                <c:ptCount val="2"/>
                <c:pt idx="0">
                  <c:v>Academic Progress</c:v>
                </c:pt>
                <c:pt idx="1">
                  <c:v>Credits Attempted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Sheet1!$M$18:$M$26</c:f>
              <c:numCache>
                <c:formatCode>General</c:formatCode>
                <c:ptCount val="9"/>
                <c:pt idx="0">
                  <c:v>2002</c:v>
                </c:pt>
                <c:pt idx="1">
                  <c:v>2004</c:v>
                </c:pt>
                <c:pt idx="2">
                  <c:v>2005</c:v>
                </c:pt>
                <c:pt idx="3">
                  <c:v>2010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2019</c:v>
                </c:pt>
              </c:numCache>
            </c:numRef>
          </c:cat>
          <c:val>
            <c:numRef>
              <c:f>Sheet1!$N$18:$N$26</c:f>
              <c:numCache>
                <c:formatCode>0.00</c:formatCode>
                <c:ptCount val="9"/>
                <c:pt idx="0">
                  <c:v>10.000000000000002</c:v>
                </c:pt>
                <c:pt idx="1">
                  <c:v>14</c:v>
                </c:pt>
                <c:pt idx="2">
                  <c:v>12</c:v>
                </c:pt>
                <c:pt idx="3">
                  <c:v>7</c:v>
                </c:pt>
                <c:pt idx="4" formatCode="General">
                  <c:v>3</c:v>
                </c:pt>
                <c:pt idx="5">
                  <c:v>16</c:v>
                </c:pt>
                <c:pt idx="6">
                  <c:v>27</c:v>
                </c:pt>
                <c:pt idx="7">
                  <c:v>30</c:v>
                </c:pt>
                <c:pt idx="8" formatCode="General">
                  <c:v>15.5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F3-4EC5-97BF-469D7F7FAB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3533920"/>
        <c:axId val="1323973072"/>
      </c:lineChart>
      <c:lineChart>
        <c:grouping val="standard"/>
        <c:varyColors val="0"/>
        <c:ser>
          <c:idx val="1"/>
          <c:order val="1"/>
          <c:tx>
            <c:strRef>
              <c:f>Sheet1!$O$16:$O$17</c:f>
              <c:strCache>
                <c:ptCount val="2"/>
                <c:pt idx="0">
                  <c:v>Academic Progress</c:v>
                </c:pt>
                <c:pt idx="1">
                  <c:v>GPA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Sheet1!$M$18:$M$26</c:f>
              <c:numCache>
                <c:formatCode>General</c:formatCode>
                <c:ptCount val="9"/>
                <c:pt idx="0">
                  <c:v>2002</c:v>
                </c:pt>
                <c:pt idx="1">
                  <c:v>2004</c:v>
                </c:pt>
                <c:pt idx="2">
                  <c:v>2005</c:v>
                </c:pt>
                <c:pt idx="3">
                  <c:v>2010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2019</c:v>
                </c:pt>
              </c:numCache>
            </c:numRef>
          </c:cat>
          <c:val>
            <c:numRef>
              <c:f>Sheet1!$O$18:$O$26</c:f>
              <c:numCache>
                <c:formatCode>0.00</c:formatCode>
                <c:ptCount val="9"/>
                <c:pt idx="0">
                  <c:v>1.9599999999999997</c:v>
                </c:pt>
                <c:pt idx="1">
                  <c:v>1.7142857142857142</c:v>
                </c:pt>
                <c:pt idx="2">
                  <c:v>0</c:v>
                </c:pt>
                <c:pt idx="3">
                  <c:v>2.5714285714285716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3.8258064516129036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F3-4EC5-97BF-469D7F7FAB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9923536"/>
        <c:axId val="1323932304"/>
      </c:lineChart>
      <c:catAx>
        <c:axId val="1573533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3973072"/>
        <c:crosses val="autoZero"/>
        <c:auto val="1"/>
        <c:lblAlgn val="ctr"/>
        <c:lblOffset val="100"/>
        <c:noMultiLvlLbl val="0"/>
      </c:catAx>
      <c:valAx>
        <c:axId val="1323973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3533920"/>
        <c:crosses val="autoZero"/>
        <c:crossBetween val="between"/>
      </c:valAx>
      <c:valAx>
        <c:axId val="1323932304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9923536"/>
        <c:crosses val="max"/>
        <c:crossBetween val="between"/>
      </c:valAx>
      <c:catAx>
        <c:axId val="1579923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23932304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</xdr:colOff>
      <xdr:row>11</xdr:row>
      <xdr:rowOff>11430</xdr:rowOff>
    </xdr:from>
    <xdr:to>
      <xdr:col>19</xdr:col>
      <xdr:colOff>495300</xdr:colOff>
      <xdr:row>25</xdr:row>
      <xdr:rowOff>179070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1926B82-18A3-4002-8560-E7466AA818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9"/>
  <sheetViews>
    <sheetView tabSelected="1" workbookViewId="0">
      <selection activeCell="J19" sqref="J19"/>
    </sheetView>
  </sheetViews>
  <sheetFormatPr defaultRowHeight="14.4" x14ac:dyDescent="0.3"/>
  <cols>
    <col min="1" max="1" width="11.5546875" style="2" bestFit="1" customWidth="1"/>
    <col min="2" max="2" width="8.88671875" style="2"/>
    <col min="3" max="3" width="17.77734375" style="2" bestFit="1" customWidth="1"/>
    <col min="4" max="4" width="8" style="2" bestFit="1" customWidth="1"/>
    <col min="5" max="5" width="8.88671875" style="2"/>
    <col min="6" max="6" width="8.88671875" style="42"/>
    <col min="7" max="7" width="17.77734375" style="2" bestFit="1" customWidth="1"/>
    <col min="8" max="8" width="15.21875" style="42" bestFit="1" customWidth="1"/>
    <col min="10" max="10" width="21.33203125" bestFit="1" customWidth="1"/>
    <col min="11" max="11" width="13.44140625" customWidth="1"/>
    <col min="12" max="12" width="3.44140625" customWidth="1"/>
    <col min="13" max="13" width="5.21875" customWidth="1"/>
    <col min="14" max="14" width="6.6640625" style="1" bestFit="1" customWidth="1"/>
    <col min="16" max="16" width="30.44140625" bestFit="1" customWidth="1"/>
    <col min="18" max="18" width="11.77734375" bestFit="1" customWidth="1"/>
  </cols>
  <sheetData>
    <row r="1" spans="1:21" ht="15" thickBot="1" x14ac:dyDescent="0.35">
      <c r="A1" s="33" t="s">
        <v>0</v>
      </c>
      <c r="B1" s="34" t="s">
        <v>1</v>
      </c>
      <c r="C1" s="34" t="s">
        <v>2</v>
      </c>
      <c r="D1" s="34" t="s">
        <v>29</v>
      </c>
      <c r="E1" s="34" t="s">
        <v>3</v>
      </c>
      <c r="F1" s="43" t="s">
        <v>4</v>
      </c>
      <c r="G1" s="34" t="s">
        <v>26</v>
      </c>
      <c r="H1" s="38" t="s">
        <v>25</v>
      </c>
      <c r="J1" s="27" t="s">
        <v>94</v>
      </c>
      <c r="K1" s="28" t="s">
        <v>78</v>
      </c>
      <c r="L1" s="44"/>
      <c r="M1" s="5" t="s">
        <v>16</v>
      </c>
      <c r="N1" s="6"/>
      <c r="P1" s="10" t="s">
        <v>88</v>
      </c>
      <c r="Q1" s="11"/>
      <c r="R1" s="12"/>
    </row>
    <row r="2" spans="1:21" x14ac:dyDescent="0.3">
      <c r="A2" s="35" t="s">
        <v>28</v>
      </c>
      <c r="B2" s="35">
        <v>2002</v>
      </c>
      <c r="C2" s="35" t="s">
        <v>5</v>
      </c>
      <c r="D2" s="35" t="s">
        <v>30</v>
      </c>
      <c r="E2" s="35" t="s">
        <v>11</v>
      </c>
      <c r="F2" s="39">
        <f>5/1.5</f>
        <v>3.3333333333333335</v>
      </c>
      <c r="G2" s="35">
        <f>VLOOKUP(E2,$M$2:$N$14,2, FALSE)*F2</f>
        <v>9.0000000000000018</v>
      </c>
      <c r="H2" s="39">
        <f>F2*4</f>
        <v>13.333333333333334</v>
      </c>
      <c r="J2">
        <f>SUM(F1:F43)</f>
        <v>120</v>
      </c>
      <c r="K2">
        <f>SUM(G2:G43)/SUM(H2:H43)*4</f>
        <v>3.08</v>
      </c>
      <c r="L2" s="45"/>
      <c r="M2" s="7" t="s">
        <v>17</v>
      </c>
      <c r="N2" s="46">
        <v>4</v>
      </c>
      <c r="P2" s="24" t="s">
        <v>2</v>
      </c>
      <c r="Q2" s="25" t="s">
        <v>4</v>
      </c>
      <c r="R2" s="26" t="s">
        <v>87</v>
      </c>
    </row>
    <row r="3" spans="1:21" x14ac:dyDescent="0.3">
      <c r="A3" s="35" t="s">
        <v>28</v>
      </c>
      <c r="B3" s="35">
        <v>2002</v>
      </c>
      <c r="C3" s="35" t="s">
        <v>6</v>
      </c>
      <c r="D3" s="35" t="s">
        <v>30</v>
      </c>
      <c r="E3" s="35" t="s">
        <v>12</v>
      </c>
      <c r="F3" s="39">
        <f>3/1.5</f>
        <v>2</v>
      </c>
      <c r="G3" s="35">
        <f t="shared" ref="G3:G7" si="0">VLOOKUP(E3,$M$2:$N$14,2, FALSE)*F3</f>
        <v>6.6</v>
      </c>
      <c r="H3" s="39">
        <f t="shared" ref="H3:H7" si="1">F3*4</f>
        <v>8</v>
      </c>
      <c r="J3" s="29" t="s">
        <v>95</v>
      </c>
      <c r="K3" s="30" t="s">
        <v>79</v>
      </c>
      <c r="L3" s="44"/>
      <c r="M3" s="8" t="s">
        <v>18</v>
      </c>
      <c r="N3" s="3">
        <v>3.7</v>
      </c>
      <c r="P3" s="53" t="s">
        <v>90</v>
      </c>
      <c r="Q3" s="54">
        <v>6</v>
      </c>
      <c r="R3" s="55" t="s">
        <v>89</v>
      </c>
    </row>
    <row r="4" spans="1:21" ht="14.4" customHeight="1" x14ac:dyDescent="0.3">
      <c r="A4" s="35" t="s">
        <v>28</v>
      </c>
      <c r="B4" s="35">
        <v>2002</v>
      </c>
      <c r="C4" s="35" t="s">
        <v>7</v>
      </c>
      <c r="D4" s="35" t="s">
        <v>30</v>
      </c>
      <c r="E4" s="35" t="s">
        <v>13</v>
      </c>
      <c r="F4" s="39">
        <v>0</v>
      </c>
      <c r="G4" s="35">
        <f t="shared" si="0"/>
        <v>0</v>
      </c>
      <c r="H4" s="39">
        <f t="shared" si="1"/>
        <v>0</v>
      </c>
      <c r="J4">
        <f>SUM(F44:F99)</f>
        <v>15.5</v>
      </c>
      <c r="K4">
        <f>SUM(G44:G49)/SUM(H44:H49)*4</f>
        <v>3.8258064516129036</v>
      </c>
      <c r="L4" s="45"/>
      <c r="M4" s="8" t="s">
        <v>12</v>
      </c>
      <c r="N4" s="3">
        <v>3.3</v>
      </c>
      <c r="P4" s="16" t="s">
        <v>81</v>
      </c>
      <c r="Q4" s="22">
        <v>3</v>
      </c>
      <c r="R4" s="55" t="s">
        <v>91</v>
      </c>
      <c r="S4" t="s">
        <v>100</v>
      </c>
      <c r="T4" s="56" t="s">
        <v>101</v>
      </c>
      <c r="U4" s="56"/>
    </row>
    <row r="5" spans="1:21" x14ac:dyDescent="0.3">
      <c r="A5" s="35" t="s">
        <v>28</v>
      </c>
      <c r="B5" s="35">
        <v>2002</v>
      </c>
      <c r="C5" s="35" t="s">
        <v>8</v>
      </c>
      <c r="D5" s="35" t="s">
        <v>30</v>
      </c>
      <c r="E5" s="35" t="s">
        <v>14</v>
      </c>
      <c r="F5" s="39">
        <f>5/1.5</f>
        <v>3.3333333333333335</v>
      </c>
      <c r="G5" s="35">
        <f t="shared" si="0"/>
        <v>0</v>
      </c>
      <c r="H5" s="39">
        <f t="shared" si="1"/>
        <v>13.333333333333334</v>
      </c>
      <c r="J5" s="31" t="s">
        <v>96</v>
      </c>
      <c r="K5" s="32" t="s">
        <v>80</v>
      </c>
      <c r="L5" s="44"/>
      <c r="M5" s="8" t="s">
        <v>15</v>
      </c>
      <c r="N5" s="3">
        <v>3</v>
      </c>
      <c r="P5" s="16" t="s">
        <v>82</v>
      </c>
      <c r="Q5" s="22">
        <v>3</v>
      </c>
      <c r="R5" s="55" t="s">
        <v>91</v>
      </c>
      <c r="S5" t="s">
        <v>100</v>
      </c>
      <c r="T5" s="56"/>
      <c r="U5" s="56"/>
    </row>
    <row r="6" spans="1:21" x14ac:dyDescent="0.3">
      <c r="A6" s="35" t="s">
        <v>28</v>
      </c>
      <c r="B6" s="35">
        <v>2002</v>
      </c>
      <c r="C6" s="35" t="s">
        <v>9</v>
      </c>
      <c r="D6" s="35" t="s">
        <v>30</v>
      </c>
      <c r="E6" s="35" t="s">
        <v>15</v>
      </c>
      <c r="F6" s="39">
        <f>2/1.5</f>
        <v>1.3333333333333333</v>
      </c>
      <c r="G6" s="35">
        <f t="shared" si="0"/>
        <v>4</v>
      </c>
      <c r="H6" s="39">
        <f t="shared" si="1"/>
        <v>5.333333333333333</v>
      </c>
      <c r="J6">
        <f>SUM(F8,F11,F15,F18)</f>
        <v>15</v>
      </c>
      <c r="K6">
        <f>SUM(G8,G11,G15,G18)/SUM(H8,H11,H15,H18)*4</f>
        <v>1.0666666666666667</v>
      </c>
      <c r="M6" s="8" t="s">
        <v>11</v>
      </c>
      <c r="N6" s="3">
        <v>2.7</v>
      </c>
      <c r="P6" s="16" t="s">
        <v>83</v>
      </c>
      <c r="Q6" s="22">
        <v>3</v>
      </c>
      <c r="R6" s="18" t="s">
        <v>92</v>
      </c>
      <c r="S6" t="s">
        <v>100</v>
      </c>
      <c r="T6" s="56"/>
      <c r="U6" s="56"/>
    </row>
    <row r="7" spans="1:21" x14ac:dyDescent="0.3">
      <c r="A7" s="35" t="s">
        <v>28</v>
      </c>
      <c r="B7" s="35">
        <v>2002</v>
      </c>
      <c r="C7" s="35" t="s">
        <v>10</v>
      </c>
      <c r="D7" s="35" t="s">
        <v>31</v>
      </c>
      <c r="E7" s="35" t="s">
        <v>13</v>
      </c>
      <c r="F7" s="39">
        <v>0</v>
      </c>
      <c r="G7" s="35">
        <f t="shared" si="0"/>
        <v>0</v>
      </c>
      <c r="H7" s="39">
        <f t="shared" si="1"/>
        <v>0</v>
      </c>
      <c r="M7" s="8" t="s">
        <v>19</v>
      </c>
      <c r="N7" s="3">
        <v>2.2999999999999998</v>
      </c>
      <c r="P7" s="16" t="s">
        <v>10</v>
      </c>
      <c r="Q7" s="22">
        <v>3</v>
      </c>
      <c r="R7" s="18" t="s">
        <v>92</v>
      </c>
      <c r="T7" s="56"/>
      <c r="U7" s="56"/>
    </row>
    <row r="8" spans="1:21" x14ac:dyDescent="0.3">
      <c r="A8" s="36" t="s">
        <v>27</v>
      </c>
      <c r="B8" s="36">
        <v>2004</v>
      </c>
      <c r="C8" s="36" t="s">
        <v>32</v>
      </c>
      <c r="D8" s="36" t="s">
        <v>31</v>
      </c>
      <c r="E8" s="36" t="s">
        <v>14</v>
      </c>
      <c r="F8" s="40">
        <v>4</v>
      </c>
      <c r="G8" s="36">
        <f t="shared" ref="G8:G24" si="2">VLOOKUP(E8,$M$2:$N$14,2, FALSE)*F8</f>
        <v>0</v>
      </c>
      <c r="H8" s="40">
        <f t="shared" ref="H8:H24" si="3">F8*4</f>
        <v>16</v>
      </c>
      <c r="M8" s="8" t="s">
        <v>21</v>
      </c>
      <c r="N8" s="3">
        <v>2</v>
      </c>
      <c r="P8" s="16" t="s">
        <v>84</v>
      </c>
      <c r="Q8" s="22">
        <v>3</v>
      </c>
      <c r="R8" s="18" t="s">
        <v>92</v>
      </c>
      <c r="S8" t="s">
        <v>100</v>
      </c>
      <c r="T8" s="56"/>
      <c r="U8" s="56"/>
    </row>
    <row r="9" spans="1:21" x14ac:dyDescent="0.3">
      <c r="A9" s="36" t="s">
        <v>27</v>
      </c>
      <c r="B9" s="36">
        <v>2004</v>
      </c>
      <c r="C9" s="36" t="s">
        <v>33</v>
      </c>
      <c r="D9" s="36" t="s">
        <v>30</v>
      </c>
      <c r="E9" s="36" t="s">
        <v>17</v>
      </c>
      <c r="F9" s="40">
        <v>3</v>
      </c>
      <c r="G9" s="36">
        <f t="shared" si="2"/>
        <v>12</v>
      </c>
      <c r="H9" s="40">
        <f t="shared" si="3"/>
        <v>12</v>
      </c>
      <c r="M9" s="8" t="s">
        <v>20</v>
      </c>
      <c r="N9" s="3">
        <v>1.7</v>
      </c>
      <c r="P9" s="16" t="s">
        <v>85</v>
      </c>
      <c r="Q9" s="22">
        <v>3</v>
      </c>
      <c r="R9" s="18" t="s">
        <v>92</v>
      </c>
      <c r="S9" t="s">
        <v>100</v>
      </c>
      <c r="T9" s="56"/>
      <c r="U9" s="56"/>
    </row>
    <row r="10" spans="1:21" x14ac:dyDescent="0.3">
      <c r="A10" s="36" t="s">
        <v>27</v>
      </c>
      <c r="B10" s="36">
        <v>2004</v>
      </c>
      <c r="C10" s="36" t="s">
        <v>34</v>
      </c>
      <c r="D10" s="36" t="s">
        <v>30</v>
      </c>
      <c r="E10" s="36" t="s">
        <v>17</v>
      </c>
      <c r="F10" s="40">
        <v>3</v>
      </c>
      <c r="G10" s="36">
        <f t="shared" si="2"/>
        <v>12</v>
      </c>
      <c r="H10" s="40">
        <f t="shared" si="3"/>
        <v>12</v>
      </c>
      <c r="M10" s="8" t="s">
        <v>22</v>
      </c>
      <c r="N10" s="3">
        <v>1.3</v>
      </c>
      <c r="P10" s="16" t="s">
        <v>86</v>
      </c>
      <c r="Q10" s="22">
        <v>3</v>
      </c>
      <c r="R10" s="18" t="s">
        <v>92</v>
      </c>
      <c r="S10" t="s">
        <v>100</v>
      </c>
      <c r="T10" s="56"/>
      <c r="U10" s="56"/>
    </row>
    <row r="11" spans="1:21" x14ac:dyDescent="0.3">
      <c r="A11" s="36" t="s">
        <v>27</v>
      </c>
      <c r="B11" s="36">
        <v>2004</v>
      </c>
      <c r="C11" s="36" t="s">
        <v>35</v>
      </c>
      <c r="D11" s="36" t="s">
        <v>31</v>
      </c>
      <c r="E11" s="36" t="s">
        <v>14</v>
      </c>
      <c r="F11" s="40">
        <v>4</v>
      </c>
      <c r="G11" s="36">
        <f t="shared" si="2"/>
        <v>0</v>
      </c>
      <c r="H11" s="40">
        <f t="shared" si="3"/>
        <v>16</v>
      </c>
      <c r="M11" s="8" t="s">
        <v>23</v>
      </c>
      <c r="N11" s="3">
        <v>1</v>
      </c>
      <c r="P11" s="19" t="s">
        <v>93</v>
      </c>
      <c r="Q11" s="23">
        <v>3</v>
      </c>
      <c r="R11" s="21" t="s">
        <v>92</v>
      </c>
      <c r="S11" t="s">
        <v>100</v>
      </c>
    </row>
    <row r="12" spans="1:21" x14ac:dyDescent="0.3">
      <c r="A12" s="36" t="s">
        <v>27</v>
      </c>
      <c r="B12" s="36">
        <v>2005</v>
      </c>
      <c r="C12" s="36" t="s">
        <v>36</v>
      </c>
      <c r="D12" s="36" t="s">
        <v>30</v>
      </c>
      <c r="E12" s="36" t="s">
        <v>14</v>
      </c>
      <c r="F12" s="40">
        <v>3</v>
      </c>
      <c r="G12" s="36">
        <f t="shared" si="2"/>
        <v>0</v>
      </c>
      <c r="H12" s="40">
        <f t="shared" si="3"/>
        <v>12</v>
      </c>
      <c r="M12" s="8" t="s">
        <v>24</v>
      </c>
      <c r="N12" s="3">
        <v>0.7</v>
      </c>
    </row>
    <row r="13" spans="1:21" x14ac:dyDescent="0.3">
      <c r="A13" s="36" t="s">
        <v>27</v>
      </c>
      <c r="B13" s="36">
        <v>2005</v>
      </c>
      <c r="C13" s="36" t="s">
        <v>39</v>
      </c>
      <c r="D13" s="36" t="s">
        <v>30</v>
      </c>
      <c r="E13" s="36" t="s">
        <v>14</v>
      </c>
      <c r="F13" s="40">
        <v>3</v>
      </c>
      <c r="G13" s="36">
        <f t="shared" si="2"/>
        <v>0</v>
      </c>
      <c r="H13" s="40">
        <f t="shared" si="3"/>
        <v>12</v>
      </c>
      <c r="M13" s="8" t="s">
        <v>14</v>
      </c>
      <c r="N13" s="3">
        <v>0</v>
      </c>
    </row>
    <row r="14" spans="1:21" ht="15" thickBot="1" x14ac:dyDescent="0.35">
      <c r="A14" s="36" t="s">
        <v>27</v>
      </c>
      <c r="B14" s="36">
        <v>2005</v>
      </c>
      <c r="C14" s="36" t="s">
        <v>38</v>
      </c>
      <c r="D14" s="36" t="s">
        <v>30</v>
      </c>
      <c r="E14" s="36" t="s">
        <v>14</v>
      </c>
      <c r="F14" s="40">
        <v>3</v>
      </c>
      <c r="G14" s="36">
        <f t="shared" si="2"/>
        <v>0</v>
      </c>
      <c r="H14" s="40">
        <f t="shared" si="3"/>
        <v>12</v>
      </c>
      <c r="M14" s="9" t="s">
        <v>13</v>
      </c>
      <c r="N14" s="4">
        <v>0</v>
      </c>
    </row>
    <row r="15" spans="1:21" ht="15" thickBot="1" x14ac:dyDescent="0.35">
      <c r="A15" s="36" t="s">
        <v>27</v>
      </c>
      <c r="B15" s="36">
        <v>2005</v>
      </c>
      <c r="C15" s="36" t="s">
        <v>37</v>
      </c>
      <c r="D15" s="36" t="s">
        <v>31</v>
      </c>
      <c r="E15" s="36" t="s">
        <v>14</v>
      </c>
      <c r="F15" s="40">
        <v>3</v>
      </c>
      <c r="G15" s="36">
        <f t="shared" si="2"/>
        <v>0</v>
      </c>
      <c r="H15" s="40">
        <f t="shared" si="3"/>
        <v>12</v>
      </c>
    </row>
    <row r="16" spans="1:21" x14ac:dyDescent="0.3">
      <c r="A16" s="37" t="s">
        <v>40</v>
      </c>
      <c r="B16" s="37">
        <v>2010</v>
      </c>
      <c r="C16" s="37" t="s">
        <v>41</v>
      </c>
      <c r="D16" s="37" t="s">
        <v>30</v>
      </c>
      <c r="E16" s="37" t="s">
        <v>21</v>
      </c>
      <c r="F16" s="41">
        <v>3</v>
      </c>
      <c r="G16" s="37">
        <f t="shared" si="2"/>
        <v>6</v>
      </c>
      <c r="H16" s="41">
        <f t="shared" si="3"/>
        <v>12</v>
      </c>
      <c r="M16" s="47" t="s">
        <v>98</v>
      </c>
      <c r="N16" s="48"/>
      <c r="O16" s="49"/>
    </row>
    <row r="17" spans="1:15" x14ac:dyDescent="0.3">
      <c r="A17" s="37" t="s">
        <v>40</v>
      </c>
      <c r="B17" s="37">
        <v>2010</v>
      </c>
      <c r="C17" s="37" t="s">
        <v>42</v>
      </c>
      <c r="D17" s="37" t="s">
        <v>30</v>
      </c>
      <c r="E17" s="37" t="s">
        <v>15</v>
      </c>
      <c r="F17" s="41">
        <v>4</v>
      </c>
      <c r="G17" s="37">
        <f t="shared" si="2"/>
        <v>12</v>
      </c>
      <c r="H17" s="41">
        <f t="shared" si="3"/>
        <v>16</v>
      </c>
      <c r="M17" s="13" t="s">
        <v>1</v>
      </c>
      <c r="N17" s="14" t="s">
        <v>99</v>
      </c>
      <c r="O17" s="15" t="s">
        <v>97</v>
      </c>
    </row>
    <row r="18" spans="1:15" x14ac:dyDescent="0.3">
      <c r="A18" s="37" t="s">
        <v>70</v>
      </c>
      <c r="B18" s="37">
        <v>2014</v>
      </c>
      <c r="C18" s="37" t="s">
        <v>71</v>
      </c>
      <c r="D18" s="37" t="s">
        <v>31</v>
      </c>
      <c r="E18" s="37" t="s">
        <v>17</v>
      </c>
      <c r="F18" s="41">
        <v>4</v>
      </c>
      <c r="G18" s="37">
        <f t="shared" ref="G18" si="4">VLOOKUP(E18,$M$2:$N$14,2, FALSE)*F18</f>
        <v>16</v>
      </c>
      <c r="H18" s="41">
        <f t="shared" ref="H18" si="5">F18*4</f>
        <v>16</v>
      </c>
      <c r="M18" s="16">
        <v>2002</v>
      </c>
      <c r="N18" s="50">
        <f>SUM(F2:F7)</f>
        <v>10.000000000000002</v>
      </c>
      <c r="O18" s="51">
        <f>SUM(G2:G7)/SUM(H2:H7)*4</f>
        <v>1.9599999999999997</v>
      </c>
    </row>
    <row r="19" spans="1:15" x14ac:dyDescent="0.3">
      <c r="A19" s="37" t="s">
        <v>43</v>
      </c>
      <c r="B19" s="37">
        <v>2015</v>
      </c>
      <c r="C19" s="37" t="s">
        <v>44</v>
      </c>
      <c r="D19" s="37" t="s">
        <v>30</v>
      </c>
      <c r="E19" s="37" t="s">
        <v>17</v>
      </c>
      <c r="F19" s="41">
        <v>3</v>
      </c>
      <c r="G19" s="37">
        <f t="shared" si="2"/>
        <v>12</v>
      </c>
      <c r="H19" s="41">
        <f t="shared" si="3"/>
        <v>12</v>
      </c>
      <c r="M19" s="16">
        <v>2004</v>
      </c>
      <c r="N19" s="50">
        <f>SUM(F8:F11)</f>
        <v>14</v>
      </c>
      <c r="O19" s="51">
        <f>SUM(G8:G11)/SUM(H8:H11)*4</f>
        <v>1.7142857142857142</v>
      </c>
    </row>
    <row r="20" spans="1:15" x14ac:dyDescent="0.3">
      <c r="A20" s="37" t="s">
        <v>43</v>
      </c>
      <c r="B20" s="37">
        <v>2015</v>
      </c>
      <c r="C20" s="37" t="s">
        <v>45</v>
      </c>
      <c r="D20" s="37" t="s">
        <v>30</v>
      </c>
      <c r="E20" s="37" t="s">
        <v>17</v>
      </c>
      <c r="F20" s="41">
        <v>3</v>
      </c>
      <c r="G20" s="37">
        <f t="shared" si="2"/>
        <v>12</v>
      </c>
      <c r="H20" s="41">
        <f t="shared" si="3"/>
        <v>12</v>
      </c>
      <c r="M20" s="16">
        <v>2005</v>
      </c>
      <c r="N20" s="50">
        <f>SUM(F12:F15)</f>
        <v>12</v>
      </c>
      <c r="O20" s="51">
        <f>SUM(G12:G15)/SUM(H12:H15)*4</f>
        <v>0</v>
      </c>
    </row>
    <row r="21" spans="1:15" x14ac:dyDescent="0.3">
      <c r="A21" s="37" t="s">
        <v>43</v>
      </c>
      <c r="B21" s="37">
        <v>2015</v>
      </c>
      <c r="C21" s="37" t="s">
        <v>46</v>
      </c>
      <c r="D21" s="37" t="s">
        <v>30</v>
      </c>
      <c r="E21" s="37" t="s">
        <v>17</v>
      </c>
      <c r="F21" s="41">
        <v>1</v>
      </c>
      <c r="G21" s="37">
        <f t="shared" si="2"/>
        <v>4</v>
      </c>
      <c r="H21" s="41">
        <f t="shared" si="3"/>
        <v>4</v>
      </c>
      <c r="M21" s="16">
        <v>2010</v>
      </c>
      <c r="N21" s="50">
        <f>SUM(F16:F17)</f>
        <v>7</v>
      </c>
      <c r="O21" s="51">
        <f>SUM(G16:G17)/SUM(H16:H17)*4</f>
        <v>2.5714285714285716</v>
      </c>
    </row>
    <row r="22" spans="1:15" x14ac:dyDescent="0.3">
      <c r="A22" s="37" t="s">
        <v>43</v>
      </c>
      <c r="B22" s="37">
        <v>2015</v>
      </c>
      <c r="C22" s="37" t="s">
        <v>47</v>
      </c>
      <c r="D22" s="37" t="s">
        <v>30</v>
      </c>
      <c r="E22" s="37" t="s">
        <v>17</v>
      </c>
      <c r="F22" s="41">
        <v>3</v>
      </c>
      <c r="G22" s="37">
        <f t="shared" si="2"/>
        <v>12</v>
      </c>
      <c r="H22" s="41">
        <f t="shared" si="3"/>
        <v>12</v>
      </c>
      <c r="M22" s="16">
        <v>2014</v>
      </c>
      <c r="N22" s="17">
        <v>3</v>
      </c>
      <c r="O22" s="51">
        <v>4</v>
      </c>
    </row>
    <row r="23" spans="1:15" x14ac:dyDescent="0.3">
      <c r="A23" s="37" t="s">
        <v>43</v>
      </c>
      <c r="B23" s="37">
        <v>2015</v>
      </c>
      <c r="C23" s="37" t="s">
        <v>48</v>
      </c>
      <c r="D23" s="37" t="s">
        <v>30</v>
      </c>
      <c r="E23" s="37" t="s">
        <v>17</v>
      </c>
      <c r="F23" s="41">
        <v>3</v>
      </c>
      <c r="G23" s="37">
        <f t="shared" si="2"/>
        <v>12</v>
      </c>
      <c r="H23" s="41">
        <f t="shared" si="3"/>
        <v>12</v>
      </c>
      <c r="M23" s="16">
        <v>2015</v>
      </c>
      <c r="N23" s="50">
        <f>SUM(F19:F24)</f>
        <v>16</v>
      </c>
      <c r="O23" s="51">
        <v>4</v>
      </c>
    </row>
    <row r="24" spans="1:15" x14ac:dyDescent="0.3">
      <c r="A24" s="37" t="s">
        <v>43</v>
      </c>
      <c r="B24" s="37">
        <v>2015</v>
      </c>
      <c r="C24" s="37" t="s">
        <v>49</v>
      </c>
      <c r="D24" s="37" t="s">
        <v>30</v>
      </c>
      <c r="E24" s="37" t="s">
        <v>17</v>
      </c>
      <c r="F24" s="41">
        <v>3</v>
      </c>
      <c r="G24" s="37">
        <f t="shared" si="2"/>
        <v>12</v>
      </c>
      <c r="H24" s="41">
        <f t="shared" si="3"/>
        <v>12</v>
      </c>
      <c r="M24" s="16">
        <v>2016</v>
      </c>
      <c r="N24" s="50">
        <f>SUM(F25:F33)</f>
        <v>27</v>
      </c>
      <c r="O24" s="51">
        <v>4</v>
      </c>
    </row>
    <row r="25" spans="1:15" x14ac:dyDescent="0.3">
      <c r="A25" s="37" t="s">
        <v>43</v>
      </c>
      <c r="B25" s="37">
        <v>2016</v>
      </c>
      <c r="C25" s="37" t="s">
        <v>50</v>
      </c>
      <c r="D25" s="37" t="s">
        <v>30</v>
      </c>
      <c r="E25" s="37" t="s">
        <v>17</v>
      </c>
      <c r="F25" s="41">
        <v>3</v>
      </c>
      <c r="G25" s="37">
        <f t="shared" ref="G25:G28" si="6">VLOOKUP(E25,$M$2:$N$14,2, FALSE)*F25</f>
        <v>12</v>
      </c>
      <c r="H25" s="41">
        <f t="shared" ref="H25:H28" si="7">F25*4</f>
        <v>12</v>
      </c>
      <c r="M25" s="16">
        <v>2017</v>
      </c>
      <c r="N25" s="50">
        <f>SUM(F34:F43)</f>
        <v>30</v>
      </c>
      <c r="O25" s="51">
        <v>4</v>
      </c>
    </row>
    <row r="26" spans="1:15" x14ac:dyDescent="0.3">
      <c r="A26" s="37" t="s">
        <v>43</v>
      </c>
      <c r="B26" s="37">
        <v>2016</v>
      </c>
      <c r="C26" s="37" t="s">
        <v>51</v>
      </c>
      <c r="D26" s="37" t="s">
        <v>30</v>
      </c>
      <c r="E26" s="37" t="s">
        <v>17</v>
      </c>
      <c r="F26" s="41">
        <v>3</v>
      </c>
      <c r="G26" s="37">
        <f t="shared" si="6"/>
        <v>12</v>
      </c>
      <c r="H26" s="41">
        <f t="shared" si="7"/>
        <v>12</v>
      </c>
      <c r="M26" s="19">
        <v>2019</v>
      </c>
      <c r="N26" s="20">
        <v>15.5</v>
      </c>
      <c r="O26" s="52">
        <f>SUM(G44:G49)/SUM(H44:H49)*4</f>
        <v>3.8258064516129036</v>
      </c>
    </row>
    <row r="27" spans="1:15" x14ac:dyDescent="0.3">
      <c r="A27" s="37" t="s">
        <v>43</v>
      </c>
      <c r="B27" s="37">
        <v>2016</v>
      </c>
      <c r="C27" s="37" t="s">
        <v>52</v>
      </c>
      <c r="D27" s="37" t="s">
        <v>30</v>
      </c>
      <c r="E27" s="37" t="s">
        <v>17</v>
      </c>
      <c r="F27" s="41">
        <v>3</v>
      </c>
      <c r="G27" s="37">
        <f t="shared" si="6"/>
        <v>12</v>
      </c>
      <c r="H27" s="41">
        <f t="shared" si="7"/>
        <v>12</v>
      </c>
    </row>
    <row r="28" spans="1:15" x14ac:dyDescent="0.3">
      <c r="A28" s="37" t="s">
        <v>43</v>
      </c>
      <c r="B28" s="37">
        <v>2016</v>
      </c>
      <c r="C28" s="37" t="s">
        <v>53</v>
      </c>
      <c r="D28" s="37" t="s">
        <v>30</v>
      </c>
      <c r="E28" s="37" t="s">
        <v>17</v>
      </c>
      <c r="F28" s="41">
        <v>3</v>
      </c>
      <c r="G28" s="37">
        <f t="shared" si="6"/>
        <v>12</v>
      </c>
      <c r="H28" s="41">
        <f t="shared" si="7"/>
        <v>12</v>
      </c>
    </row>
    <row r="29" spans="1:15" x14ac:dyDescent="0.3">
      <c r="A29" s="37" t="s">
        <v>43</v>
      </c>
      <c r="B29" s="37">
        <v>2016</v>
      </c>
      <c r="C29" s="37" t="s">
        <v>54</v>
      </c>
      <c r="D29" s="37" t="s">
        <v>30</v>
      </c>
      <c r="E29" s="37" t="s">
        <v>17</v>
      </c>
      <c r="F29" s="41">
        <v>3</v>
      </c>
      <c r="G29" s="37">
        <f t="shared" ref="G29:G34" si="8">VLOOKUP(E29,$M$2:$N$14,2, FALSE)*F29</f>
        <v>12</v>
      </c>
      <c r="H29" s="41">
        <f t="shared" ref="H29:H34" si="9">F29*4</f>
        <v>12</v>
      </c>
    </row>
    <row r="30" spans="1:15" x14ac:dyDescent="0.3">
      <c r="A30" s="37" t="s">
        <v>43</v>
      </c>
      <c r="B30" s="37">
        <v>2016</v>
      </c>
      <c r="C30" s="37" t="s">
        <v>55</v>
      </c>
      <c r="D30" s="37" t="s">
        <v>30</v>
      </c>
      <c r="E30" s="37" t="s">
        <v>17</v>
      </c>
      <c r="F30" s="41">
        <v>3</v>
      </c>
      <c r="G30" s="37">
        <f t="shared" si="8"/>
        <v>12</v>
      </c>
      <c r="H30" s="41">
        <f t="shared" si="9"/>
        <v>12</v>
      </c>
    </row>
    <row r="31" spans="1:15" x14ac:dyDescent="0.3">
      <c r="A31" s="37" t="s">
        <v>43</v>
      </c>
      <c r="B31" s="37">
        <v>2016</v>
      </c>
      <c r="C31" s="37" t="s">
        <v>56</v>
      </c>
      <c r="D31" s="37" t="s">
        <v>30</v>
      </c>
      <c r="E31" s="37" t="s">
        <v>17</v>
      </c>
      <c r="F31" s="41">
        <v>3</v>
      </c>
      <c r="G31" s="37">
        <f t="shared" si="8"/>
        <v>12</v>
      </c>
      <c r="H31" s="41">
        <f t="shared" si="9"/>
        <v>12</v>
      </c>
    </row>
    <row r="32" spans="1:15" x14ac:dyDescent="0.3">
      <c r="A32" s="37" t="s">
        <v>43</v>
      </c>
      <c r="B32" s="37">
        <v>2016</v>
      </c>
      <c r="C32" s="37" t="s">
        <v>57</v>
      </c>
      <c r="D32" s="37" t="s">
        <v>30</v>
      </c>
      <c r="E32" s="37" t="s">
        <v>17</v>
      </c>
      <c r="F32" s="41">
        <v>3</v>
      </c>
      <c r="G32" s="37">
        <f t="shared" si="8"/>
        <v>12</v>
      </c>
      <c r="H32" s="41">
        <f t="shared" si="9"/>
        <v>12</v>
      </c>
    </row>
    <row r="33" spans="1:8" x14ac:dyDescent="0.3">
      <c r="A33" s="37" t="s">
        <v>43</v>
      </c>
      <c r="B33" s="37">
        <v>2016</v>
      </c>
      <c r="C33" s="37" t="s">
        <v>58</v>
      </c>
      <c r="D33" s="37" t="s">
        <v>30</v>
      </c>
      <c r="E33" s="37" t="s">
        <v>17</v>
      </c>
      <c r="F33" s="41">
        <v>3</v>
      </c>
      <c r="G33" s="37">
        <f t="shared" si="8"/>
        <v>12</v>
      </c>
      <c r="H33" s="41">
        <f t="shared" si="9"/>
        <v>12</v>
      </c>
    </row>
    <row r="34" spans="1:8" x14ac:dyDescent="0.3">
      <c r="A34" s="37" t="s">
        <v>43</v>
      </c>
      <c r="B34" s="37">
        <v>2017</v>
      </c>
      <c r="C34" s="37" t="s">
        <v>59</v>
      </c>
      <c r="D34" s="37" t="s">
        <v>30</v>
      </c>
      <c r="E34" s="37" t="s">
        <v>17</v>
      </c>
      <c r="F34" s="41">
        <v>3</v>
      </c>
      <c r="G34" s="37">
        <f t="shared" si="8"/>
        <v>12</v>
      </c>
      <c r="H34" s="41">
        <f t="shared" si="9"/>
        <v>12</v>
      </c>
    </row>
    <row r="35" spans="1:8" x14ac:dyDescent="0.3">
      <c r="A35" s="37" t="s">
        <v>43</v>
      </c>
      <c r="B35" s="37">
        <v>2017</v>
      </c>
      <c r="C35" s="37" t="s">
        <v>60</v>
      </c>
      <c r="D35" s="37" t="s">
        <v>30</v>
      </c>
      <c r="E35" s="37" t="s">
        <v>17</v>
      </c>
      <c r="F35" s="41">
        <v>3</v>
      </c>
      <c r="G35" s="37">
        <f t="shared" ref="G35:G39" si="10">VLOOKUP(E35,$M$2:$N$14,2, FALSE)*F35</f>
        <v>12</v>
      </c>
      <c r="H35" s="41">
        <f t="shared" ref="H35:H39" si="11">F35*4</f>
        <v>12</v>
      </c>
    </row>
    <row r="36" spans="1:8" x14ac:dyDescent="0.3">
      <c r="A36" s="37" t="s">
        <v>43</v>
      </c>
      <c r="B36" s="37">
        <v>2017</v>
      </c>
      <c r="C36" s="37" t="s">
        <v>61</v>
      </c>
      <c r="D36" s="37" t="s">
        <v>30</v>
      </c>
      <c r="E36" s="37" t="s">
        <v>17</v>
      </c>
      <c r="F36" s="41">
        <v>3</v>
      </c>
      <c r="G36" s="37">
        <f t="shared" si="10"/>
        <v>12</v>
      </c>
      <c r="H36" s="41">
        <f t="shared" si="11"/>
        <v>12</v>
      </c>
    </row>
    <row r="37" spans="1:8" x14ac:dyDescent="0.3">
      <c r="A37" s="37" t="s">
        <v>43</v>
      </c>
      <c r="B37" s="37">
        <v>2017</v>
      </c>
      <c r="C37" s="37" t="s">
        <v>62</v>
      </c>
      <c r="D37" s="37" t="s">
        <v>30</v>
      </c>
      <c r="E37" s="37" t="s">
        <v>17</v>
      </c>
      <c r="F37" s="41">
        <v>3</v>
      </c>
      <c r="G37" s="37">
        <f t="shared" si="10"/>
        <v>12</v>
      </c>
      <c r="H37" s="41">
        <f t="shared" si="11"/>
        <v>12</v>
      </c>
    </row>
    <row r="38" spans="1:8" x14ac:dyDescent="0.3">
      <c r="A38" s="37" t="s">
        <v>43</v>
      </c>
      <c r="B38" s="37">
        <v>2017</v>
      </c>
      <c r="C38" s="37" t="s">
        <v>63</v>
      </c>
      <c r="D38" s="37" t="s">
        <v>30</v>
      </c>
      <c r="E38" s="37" t="s">
        <v>17</v>
      </c>
      <c r="F38" s="41">
        <v>3</v>
      </c>
      <c r="G38" s="37">
        <f t="shared" si="10"/>
        <v>12</v>
      </c>
      <c r="H38" s="41">
        <f t="shared" si="11"/>
        <v>12</v>
      </c>
    </row>
    <row r="39" spans="1:8" x14ac:dyDescent="0.3">
      <c r="A39" s="37" t="s">
        <v>43</v>
      </c>
      <c r="B39" s="37">
        <v>2017</v>
      </c>
      <c r="C39" s="37" t="s">
        <v>64</v>
      </c>
      <c r="D39" s="37" t="s">
        <v>30</v>
      </c>
      <c r="E39" s="37" t="s">
        <v>17</v>
      </c>
      <c r="F39" s="41">
        <v>3</v>
      </c>
      <c r="G39" s="37">
        <f t="shared" si="10"/>
        <v>12</v>
      </c>
      <c r="H39" s="41">
        <f t="shared" si="11"/>
        <v>12</v>
      </c>
    </row>
    <row r="40" spans="1:8" x14ac:dyDescent="0.3">
      <c r="A40" s="37" t="s">
        <v>43</v>
      </c>
      <c r="B40" s="37">
        <v>2017</v>
      </c>
      <c r="C40" s="37" t="s">
        <v>65</v>
      </c>
      <c r="D40" s="37" t="s">
        <v>30</v>
      </c>
      <c r="E40" s="37" t="s">
        <v>17</v>
      </c>
      <c r="F40" s="41">
        <v>3</v>
      </c>
      <c r="G40" s="37">
        <f t="shared" ref="G40:G49" si="12">VLOOKUP(E40,$M$2:$N$14,2, FALSE)*F40</f>
        <v>12</v>
      </c>
      <c r="H40" s="41">
        <f t="shared" ref="H40:H49" si="13">F40*4</f>
        <v>12</v>
      </c>
    </row>
    <row r="41" spans="1:8" x14ac:dyDescent="0.3">
      <c r="A41" s="37" t="s">
        <v>43</v>
      </c>
      <c r="B41" s="37">
        <v>2017</v>
      </c>
      <c r="C41" s="37" t="s">
        <v>66</v>
      </c>
      <c r="D41" s="37" t="s">
        <v>30</v>
      </c>
      <c r="E41" s="37" t="s">
        <v>17</v>
      </c>
      <c r="F41" s="41">
        <v>3</v>
      </c>
      <c r="G41" s="37">
        <f t="shared" si="12"/>
        <v>12</v>
      </c>
      <c r="H41" s="41">
        <f t="shared" si="13"/>
        <v>12</v>
      </c>
    </row>
    <row r="42" spans="1:8" x14ac:dyDescent="0.3">
      <c r="A42" s="37" t="s">
        <v>43</v>
      </c>
      <c r="B42" s="37">
        <v>2017</v>
      </c>
      <c r="C42" s="37" t="s">
        <v>67</v>
      </c>
      <c r="D42" s="37" t="s">
        <v>30</v>
      </c>
      <c r="E42" s="37" t="s">
        <v>17</v>
      </c>
      <c r="F42" s="41">
        <v>3</v>
      </c>
      <c r="G42" s="37">
        <f t="shared" si="12"/>
        <v>12</v>
      </c>
      <c r="H42" s="41">
        <f t="shared" si="13"/>
        <v>12</v>
      </c>
    </row>
    <row r="43" spans="1:8" x14ac:dyDescent="0.3">
      <c r="A43" s="37" t="s">
        <v>43</v>
      </c>
      <c r="B43" s="37">
        <v>2017</v>
      </c>
      <c r="C43" s="37" t="s">
        <v>68</v>
      </c>
      <c r="D43" s="37" t="s">
        <v>30</v>
      </c>
      <c r="E43" s="37" t="s">
        <v>17</v>
      </c>
      <c r="F43" s="41">
        <v>3</v>
      </c>
      <c r="G43" s="37">
        <f t="shared" si="12"/>
        <v>12</v>
      </c>
      <c r="H43" s="41">
        <f t="shared" si="13"/>
        <v>12</v>
      </c>
    </row>
    <row r="44" spans="1:8" x14ac:dyDescent="0.3">
      <c r="A44" s="37" t="s">
        <v>69</v>
      </c>
      <c r="B44" s="37">
        <v>2019</v>
      </c>
      <c r="C44" s="37" t="s">
        <v>72</v>
      </c>
      <c r="D44" s="37" t="s">
        <v>30</v>
      </c>
      <c r="E44" s="37" t="s">
        <v>18</v>
      </c>
      <c r="F44" s="41">
        <v>3</v>
      </c>
      <c r="G44" s="37">
        <f t="shared" si="12"/>
        <v>11.100000000000001</v>
      </c>
      <c r="H44" s="41">
        <f t="shared" si="13"/>
        <v>12</v>
      </c>
    </row>
    <row r="45" spans="1:8" x14ac:dyDescent="0.3">
      <c r="A45" s="37" t="s">
        <v>69</v>
      </c>
      <c r="B45" s="37">
        <v>2019</v>
      </c>
      <c r="C45" s="37" t="s">
        <v>73</v>
      </c>
      <c r="D45" s="37" t="s">
        <v>30</v>
      </c>
      <c r="E45" s="37" t="s">
        <v>18</v>
      </c>
      <c r="F45" s="41">
        <v>3</v>
      </c>
      <c r="G45" s="37">
        <f t="shared" si="12"/>
        <v>11.100000000000001</v>
      </c>
      <c r="H45" s="41">
        <f t="shared" si="13"/>
        <v>12</v>
      </c>
    </row>
    <row r="46" spans="1:8" x14ac:dyDescent="0.3">
      <c r="A46" s="37" t="s">
        <v>69</v>
      </c>
      <c r="B46" s="37">
        <v>2019</v>
      </c>
      <c r="C46" s="37" t="s">
        <v>74</v>
      </c>
      <c r="D46" s="37" t="s">
        <v>30</v>
      </c>
      <c r="E46" s="37" t="s">
        <v>17</v>
      </c>
      <c r="F46" s="41">
        <v>0.5</v>
      </c>
      <c r="G46" s="37">
        <f t="shared" si="12"/>
        <v>2</v>
      </c>
      <c r="H46" s="41">
        <f t="shared" si="13"/>
        <v>2</v>
      </c>
    </row>
    <row r="47" spans="1:8" x14ac:dyDescent="0.3">
      <c r="A47" s="37" t="s">
        <v>69</v>
      </c>
      <c r="B47" s="37">
        <v>2019</v>
      </c>
      <c r="C47" s="37" t="s">
        <v>75</v>
      </c>
      <c r="D47" s="37" t="s">
        <v>30</v>
      </c>
      <c r="E47" s="37" t="s">
        <v>17</v>
      </c>
      <c r="F47" s="41">
        <v>3</v>
      </c>
      <c r="G47" s="37">
        <f t="shared" si="12"/>
        <v>12</v>
      </c>
      <c r="H47" s="41">
        <f t="shared" si="13"/>
        <v>12</v>
      </c>
    </row>
    <row r="48" spans="1:8" x14ac:dyDescent="0.3">
      <c r="A48" s="37" t="s">
        <v>69</v>
      </c>
      <c r="B48" s="37">
        <v>2019</v>
      </c>
      <c r="C48" s="37" t="s">
        <v>76</v>
      </c>
      <c r="D48" s="37" t="s">
        <v>30</v>
      </c>
      <c r="E48" s="37" t="s">
        <v>18</v>
      </c>
      <c r="F48" s="41">
        <v>3</v>
      </c>
      <c r="G48" s="37">
        <f t="shared" si="12"/>
        <v>11.100000000000001</v>
      </c>
      <c r="H48" s="41">
        <f t="shared" si="13"/>
        <v>12</v>
      </c>
    </row>
    <row r="49" spans="1:8" x14ac:dyDescent="0.3">
      <c r="A49" s="37" t="s">
        <v>69</v>
      </c>
      <c r="B49" s="37">
        <v>2019</v>
      </c>
      <c r="C49" s="37" t="s">
        <v>77</v>
      </c>
      <c r="D49" s="37" t="s">
        <v>30</v>
      </c>
      <c r="E49" s="37" t="s">
        <v>17</v>
      </c>
      <c r="F49" s="41">
        <v>3</v>
      </c>
      <c r="G49" s="37">
        <f t="shared" si="12"/>
        <v>12</v>
      </c>
      <c r="H49" s="41">
        <f t="shared" si="13"/>
        <v>12</v>
      </c>
    </row>
  </sheetData>
  <mergeCells count="4">
    <mergeCell ref="M1:N1"/>
    <mergeCell ref="P1:R1"/>
    <mergeCell ref="M16:O16"/>
    <mergeCell ref="T4:U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2020-06-11T21:35:27Z</dcterms:modified>
</cp:coreProperties>
</file>