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8201"/>
  <workbookPr filterPrivacy="1" defaultThemeVersion="166925"/>
  <bookViews>
    <workbookView xWindow="0" yWindow="0" windowWidth="25125" windowHeight="12795"/>
  </bookViews>
  <sheets>
    <sheet name="Sheet1" sheetId="1" r:id="rId1"/>
  </sheets>
  <calcPr calcId="17102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45" i="1" l="1"/>
  <c r="K47" i="1" s="1"/>
  <c r="K48" i="1" s="1"/>
  <c r="H45" i="1"/>
  <c r="H47" i="1" s="1"/>
  <c r="H48" i="1" s="1"/>
  <c r="E45" i="1"/>
  <c r="E47" i="1" s="1"/>
  <c r="E48" i="1" s="1"/>
  <c r="B45" i="1"/>
  <c r="B47" i="1" s="1"/>
  <c r="B48" i="1" s="1"/>
  <c r="K36" i="1"/>
  <c r="K38" i="1" s="1"/>
  <c r="K39" i="1" s="1"/>
  <c r="H36" i="1"/>
  <c r="H38" i="1" s="1"/>
  <c r="H39" i="1" s="1"/>
  <c r="E36" i="1"/>
  <c r="E38" i="1" s="1"/>
  <c r="E39" i="1" s="1"/>
  <c r="B36" i="1"/>
  <c r="B38" i="1" s="1"/>
  <c r="B39" i="1" s="1"/>
  <c r="K15" i="1"/>
  <c r="K17" i="1" s="1"/>
  <c r="K18" i="1" s="1"/>
  <c r="H15" i="1"/>
  <c r="H17" i="1" s="1"/>
  <c r="H18" i="1" s="1"/>
  <c r="E15" i="1"/>
  <c r="E17" i="1" s="1"/>
  <c r="E18" i="1" s="1"/>
  <c r="B15" i="1"/>
  <c r="B17" i="1" s="1"/>
  <c r="B18" i="1" s="1"/>
  <c r="K7" i="1"/>
  <c r="K9" i="1" s="1"/>
  <c r="K10" i="1" s="1"/>
  <c r="J19" i="1" s="1"/>
  <c r="H7" i="1"/>
  <c r="H9" i="1" s="1"/>
  <c r="H10" i="1" s="1"/>
  <c r="G19" i="1" s="1"/>
  <c r="E7" i="1"/>
  <c r="E9" i="1" s="1"/>
  <c r="E10" i="1" s="1"/>
  <c r="D19" i="1" s="1"/>
  <c r="B7" i="1"/>
  <c r="B9" i="1" s="1"/>
  <c r="B10" i="1" s="1"/>
  <c r="A19" i="1" s="1"/>
  <c r="G24" i="1" s="1"/>
</calcChain>
</file>

<file path=xl/sharedStrings.xml><?xml version="1.0" encoding="utf-8"?>
<sst xmlns="http://schemas.openxmlformats.org/spreadsheetml/2006/main" count="115" uniqueCount="25">
  <si>
    <t>Medical Student Debt Overview</t>
  </si>
  <si>
    <t>Year One</t>
  </si>
  <si>
    <t>Year Two</t>
  </si>
  <si>
    <t>Year Three</t>
  </si>
  <si>
    <t>Year Four</t>
  </si>
  <si>
    <t>Direct Unsubsidized Loan</t>
  </si>
  <si>
    <t>Principal</t>
  </si>
  <si>
    <t>Interest Rate</t>
  </si>
  <si>
    <t>Periods</t>
  </si>
  <si>
    <t>365*4</t>
  </si>
  <si>
    <t>Daily Interest</t>
  </si>
  <si>
    <t>Loan Amount at the end of Med School</t>
  </si>
  <si>
    <t>Grad Plus Loan</t>
  </si>
  <si>
    <t>Total Med School Loan Burden</t>
  </si>
  <si>
    <t xml:space="preserve">At this point you must make a decision on what to do with your medical school loans. There seem to be many options, but the most common are to let it sit and accrue interest as federal loans, or refinance through a 3rd party to a lower interest rate. </t>
  </si>
  <si>
    <t>Option One: Let your medical school student loans sit as federal loans and gain interest. Each day the loans will be growing by $71.04 so each month of residency the loans will grow by $2,131.20. If able, the resident could pay this amount monthly to keep debt down.</t>
  </si>
  <si>
    <t>3 Year Residency</t>
  </si>
  <si>
    <t>4 Year Residency</t>
  </si>
  <si>
    <t>5 Year Residency</t>
  </si>
  <si>
    <t>7 Year Residency</t>
  </si>
  <si>
    <t>365*3</t>
  </si>
  <si>
    <t>365*5</t>
  </si>
  <si>
    <t>365*7</t>
  </si>
  <si>
    <t>Loan Amount to be repaid</t>
  </si>
  <si>
    <t>Option Two: Refinance through a 3rd party to a lower interest rate. A quick google search revealed rates as low as 2% and as high as 5%. For the following example I will assume the refinance interest rate to be 3%. Each day the loans will grow $30.44 so each month of residency the loans will grow by $913.12. If able, the resident could pay this amount monthly to keep debt down.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</si>
</sst>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8" formatCode="&quot;$&quot;#,##0.00_);[Red]\(&quot;$&quot;#,##0.00\)"/>
    <numFmt numFmtId="44" formatCode="_(&quot;$&quot;* #,##0.00_);_(&quot;$&quot;* \(#,##0.00\);_(&quot;$&quot;* &quot;-&quot;??_);_(@_)"/>
    <numFmt numFmtId="164" formatCode="0.000%"/>
  </numFmts>
  <fonts count="9" x14ac:knownFonts="1">
    <font>
      <sz val="11"/>
      <color theme="1"/>
      <name val="Calibri"/>
      <family val="2"/>
      <scheme val="minor"/>
    </font>
    <font>
      <sz val="11"/>
      <color theme="1"/>
      <name val="Calibri"/>
      <family val="2"/>
      <scheme val="minor"/>
    </font>
    <font>
      <sz val="22"/>
      <name val="Arial"/>
      <family val="2"/>
    </font>
    <font>
      <sz val="10"/>
      <name val="Arial"/>
      <family val="2"/>
    </font>
    <font>
      <b/>
      <sz val="11"/>
      <name val="Arial"/>
      <family val="2"/>
    </font>
    <font>
      <b/>
      <sz val="10"/>
      <name val="Arial"/>
      <family val="2"/>
    </font>
    <font>
      <sz val="16"/>
      <name val="Arial"/>
      <family val="2"/>
    </font>
    <font>
      <b/>
      <sz val="16"/>
      <name val="Arial"/>
      <family val="2"/>
    </font>
    <font>
      <sz val="36"/>
      <name val="Arial"/>
      <family val="2"/>
    </font>
  </fonts>
  <fills count="3">
    <fill>
      <patternFill patternType="none"/>
    </fill>
    <fill>
      <patternFill patternType="gray125"/>
    </fill>
    <fill>
      <patternFill patternType="solid">
        <fgColor rgb="FFFFFF00"/>
        <bgColor indexed="64"/>
      </patternFill>
    </fill>
  </fills>
  <borders count="2">
    <border>
      <left/>
      <right/>
      <top/>
      <bottom/>
      <diagonal/>
    </border>
    <border>
      <left/>
      <right style="thin">
        <color indexed="64"/>
      </right>
      <top/>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31">
    <xf numFmtId="0" fontId="0" fillId="0" borderId="0" xfId="0"/>
    <xf numFmtId="0" fontId="2" fillId="0" borderId="0" xfId="0" applyFont="1" applyAlignment="1">
      <alignment horizontal="center"/>
    </xf>
    <xf numFmtId="0" fontId="2" fillId="0" borderId="0" xfId="0" applyFont="1" applyAlignment="1">
      <alignment horizontal="center"/>
    </xf>
    <xf numFmtId="0" fontId="3" fillId="0" borderId="0" xfId="0" applyFont="1" applyAlignment="1">
      <alignment horizontal="center"/>
    </xf>
    <xf numFmtId="8" fontId="3" fillId="0" borderId="0" xfId="0" applyNumberFormat="1" applyFont="1" applyAlignment="1">
      <alignment horizontal="center"/>
    </xf>
    <xf numFmtId="8" fontId="0" fillId="0" borderId="0" xfId="0" applyNumberFormat="1" applyAlignment="1">
      <alignment horizontal="center"/>
    </xf>
    <xf numFmtId="0" fontId="4" fillId="0" borderId="0" xfId="0" applyFont="1" applyAlignment="1">
      <alignment horizontal="center"/>
    </xf>
    <xf numFmtId="0" fontId="5" fillId="0" borderId="0" xfId="0" applyFont="1" applyAlignment="1">
      <alignment horizontal="center"/>
    </xf>
    <xf numFmtId="0" fontId="5" fillId="0" borderId="1" xfId="0" applyFont="1" applyBorder="1"/>
    <xf numFmtId="44" fontId="0" fillId="0" borderId="0" xfId="1" applyFont="1" applyAlignment="1">
      <alignment horizontal="center"/>
    </xf>
    <xf numFmtId="164" fontId="0" fillId="0" borderId="0" xfId="2" applyNumberFormat="1" applyFont="1" applyAlignment="1">
      <alignment horizontal="center"/>
    </xf>
    <xf numFmtId="0" fontId="3" fillId="0" borderId="0" xfId="0" applyFont="1" applyAlignment="1">
      <alignment horizontal="center"/>
    </xf>
    <xf numFmtId="0" fontId="0" fillId="0" borderId="0" xfId="0" applyAlignment="1">
      <alignment horizontal="center"/>
    </xf>
    <xf numFmtId="8" fontId="0" fillId="0" borderId="0" xfId="0" applyNumberFormat="1" applyAlignment="1">
      <alignment horizontal="center"/>
    </xf>
    <xf numFmtId="0" fontId="5" fillId="0" borderId="1" xfId="0" applyFont="1" applyBorder="1" applyAlignment="1">
      <alignment horizontal="center" vertical="center" wrapText="1"/>
    </xf>
    <xf numFmtId="8" fontId="0" fillId="0" borderId="0" xfId="0" applyNumberFormat="1" applyAlignment="1">
      <alignment horizontal="center" vertical="center"/>
    </xf>
    <xf numFmtId="8" fontId="0" fillId="0" borderId="0" xfId="0" applyNumberFormat="1"/>
    <xf numFmtId="0" fontId="5" fillId="0" borderId="0" xfId="0" applyFont="1" applyBorder="1"/>
    <xf numFmtId="0" fontId="4" fillId="0" borderId="0" xfId="0" applyFont="1" applyBorder="1" applyAlignment="1">
      <alignment horizontal="center"/>
    </xf>
    <xf numFmtId="0" fontId="4" fillId="0" borderId="0" xfId="0" applyFont="1" applyBorder="1" applyAlignment="1">
      <alignment horizontal="center"/>
    </xf>
    <xf numFmtId="0" fontId="4" fillId="0" borderId="0" xfId="0" applyFont="1" applyAlignment="1">
      <alignment horizontal="center"/>
    </xf>
    <xf numFmtId="44" fontId="0" fillId="0" borderId="0" xfId="0" applyNumberFormat="1"/>
    <xf numFmtId="8" fontId="6" fillId="0" borderId="0" xfId="0" applyNumberFormat="1" applyFont="1" applyAlignment="1">
      <alignment horizontal="center" vertical="center"/>
    </xf>
    <xf numFmtId="8" fontId="6" fillId="0" borderId="0" xfId="0" applyNumberFormat="1" applyFont="1" applyAlignment="1">
      <alignment vertical="center"/>
    </xf>
    <xf numFmtId="0" fontId="7" fillId="0" borderId="0" xfId="0" applyFont="1" applyAlignment="1">
      <alignment horizontal="center" vertical="center"/>
    </xf>
    <xf numFmtId="8" fontId="8" fillId="0" borderId="0" xfId="0" applyNumberFormat="1" applyFont="1" applyAlignment="1">
      <alignment horizontal="center" vertical="center"/>
    </xf>
    <xf numFmtId="0" fontId="0" fillId="0" borderId="0" xfId="0" applyBorder="1" applyAlignment="1"/>
    <xf numFmtId="0" fontId="3" fillId="0" borderId="0" xfId="0" applyFont="1" applyAlignment="1">
      <alignment horizontal="center" vertical="center" wrapText="1"/>
    </xf>
    <xf numFmtId="0" fontId="3" fillId="0" borderId="0" xfId="0" applyFont="1" applyAlignment="1">
      <alignment vertical="center" wrapText="1"/>
    </xf>
    <xf numFmtId="8" fontId="5" fillId="2" borderId="0" xfId="0" applyNumberFormat="1" applyFont="1" applyFill="1" applyAlignment="1">
      <alignment horizontal="center" vertical="center"/>
    </xf>
    <xf numFmtId="8" fontId="0" fillId="0" borderId="0" xfId="0" applyNumberFormat="1" applyAlignment="1">
      <alignment vertical="center"/>
    </xf>
  </cellXfs>
  <cellStyles count="3">
    <cellStyle name="Currency" xfId="1" builtinId="4"/>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70"/>
  <sheetViews>
    <sheetView tabSelected="1" workbookViewId="0">
      <selection activeCell="N23" sqref="N23"/>
    </sheetView>
  </sheetViews>
  <sheetFormatPr defaultRowHeight="15" x14ac:dyDescent="0.25"/>
  <cols>
    <col min="1" max="1" width="19.28515625" customWidth="1"/>
    <col min="2" max="2" width="12.85546875" customWidth="1"/>
    <col min="3" max="3" width="2.42578125" customWidth="1"/>
    <col min="4" max="4" width="19.28515625" customWidth="1"/>
    <col min="5" max="5" width="12.85546875" customWidth="1"/>
    <col min="6" max="6" width="2.42578125" customWidth="1"/>
    <col min="7" max="7" width="19.28515625" customWidth="1"/>
    <col min="8" max="8" width="12.85546875" customWidth="1"/>
    <col min="9" max="9" width="2.42578125" customWidth="1"/>
    <col min="10" max="10" width="19.28515625" customWidth="1"/>
    <col min="11" max="11" width="12.85546875" customWidth="1"/>
    <col min="12" max="12" width="2.42578125" customWidth="1"/>
  </cols>
  <sheetData>
    <row r="1" spans="1:12" ht="27" x14ac:dyDescent="0.35">
      <c r="A1" s="1" t="s">
        <v>0</v>
      </c>
      <c r="B1" s="1"/>
      <c r="C1" s="1"/>
      <c r="D1" s="1"/>
      <c r="E1" s="1"/>
      <c r="F1" s="1"/>
      <c r="G1" s="1"/>
      <c r="H1" s="1"/>
      <c r="I1" s="1"/>
      <c r="J1" s="1"/>
      <c r="K1" s="1"/>
      <c r="L1" s="1"/>
    </row>
    <row r="2" spans="1:12" ht="9" customHeight="1" x14ac:dyDescent="0.35">
      <c r="A2" s="2"/>
      <c r="B2" s="2"/>
      <c r="C2" s="2"/>
      <c r="D2" s="2"/>
      <c r="E2" s="2"/>
      <c r="F2" s="2"/>
      <c r="G2" s="2"/>
      <c r="H2" s="2"/>
      <c r="I2" s="2"/>
      <c r="J2" s="2"/>
      <c r="K2" s="2"/>
      <c r="L2" s="2"/>
    </row>
    <row r="3" spans="1:12" x14ac:dyDescent="0.25">
      <c r="A3" s="3" t="s">
        <v>1</v>
      </c>
      <c r="B3" s="3"/>
      <c r="C3" s="3"/>
      <c r="D3" s="4" t="s">
        <v>2</v>
      </c>
      <c r="E3" s="5"/>
      <c r="F3" s="5"/>
      <c r="G3" s="4" t="s">
        <v>3</v>
      </c>
      <c r="H3" s="5"/>
      <c r="I3" s="5"/>
      <c r="J3" s="4" t="s">
        <v>4</v>
      </c>
      <c r="K3" s="5"/>
      <c r="L3" s="5"/>
    </row>
    <row r="4" spans="1:12" x14ac:dyDescent="0.25">
      <c r="A4" s="6" t="s">
        <v>5</v>
      </c>
      <c r="B4" s="6"/>
      <c r="C4" s="6"/>
      <c r="D4" s="6" t="s">
        <v>5</v>
      </c>
      <c r="E4" s="6"/>
      <c r="F4" s="6"/>
      <c r="G4" s="6" t="s">
        <v>5</v>
      </c>
      <c r="H4" s="6"/>
      <c r="I4" s="6"/>
      <c r="J4" s="6" t="s">
        <v>5</v>
      </c>
      <c r="K4" s="6"/>
      <c r="L4" s="6"/>
    </row>
    <row r="5" spans="1:12" x14ac:dyDescent="0.25">
      <c r="A5" s="7"/>
      <c r="B5" s="7"/>
      <c r="C5" s="7"/>
      <c r="D5" s="7"/>
      <c r="E5" s="7"/>
      <c r="F5" s="7"/>
      <c r="G5" s="7"/>
      <c r="H5" s="7"/>
      <c r="I5" s="7"/>
      <c r="J5" s="7"/>
      <c r="K5" s="7"/>
      <c r="L5" s="7"/>
    </row>
    <row r="6" spans="1:12" x14ac:dyDescent="0.25">
      <c r="A6" s="8" t="s">
        <v>6</v>
      </c>
      <c r="B6" s="9">
        <v>40500</v>
      </c>
      <c r="D6" s="8" t="s">
        <v>6</v>
      </c>
      <c r="E6" s="9">
        <v>40500</v>
      </c>
      <c r="G6" s="8" t="s">
        <v>6</v>
      </c>
      <c r="H6" s="9">
        <v>40500</v>
      </c>
      <c r="J6" s="8" t="s">
        <v>6</v>
      </c>
      <c r="K6" s="9">
        <v>40500</v>
      </c>
    </row>
    <row r="7" spans="1:12" x14ac:dyDescent="0.25">
      <c r="A7" s="8" t="s">
        <v>7</v>
      </c>
      <c r="B7" s="10">
        <f>0.06/365</f>
        <v>1.6438356164383562E-4</v>
      </c>
      <c r="D7" s="8" t="s">
        <v>7</v>
      </c>
      <c r="E7" s="10">
        <f>0.06/365</f>
        <v>1.6438356164383562E-4</v>
      </c>
      <c r="G7" s="8" t="s">
        <v>7</v>
      </c>
      <c r="H7" s="10">
        <f>0.06/365</f>
        <v>1.6438356164383562E-4</v>
      </c>
      <c r="J7" s="8" t="s">
        <v>7</v>
      </c>
      <c r="K7" s="10">
        <f>0.06/365</f>
        <v>1.6438356164383562E-4</v>
      </c>
    </row>
    <row r="8" spans="1:12" x14ac:dyDescent="0.25">
      <c r="A8" s="8" t="s">
        <v>8</v>
      </c>
      <c r="B8" s="11" t="s">
        <v>9</v>
      </c>
      <c r="D8" s="8" t="s">
        <v>8</v>
      </c>
      <c r="E8" s="12">
        <v>365</v>
      </c>
      <c r="G8" s="8" t="s">
        <v>8</v>
      </c>
      <c r="H8" s="12">
        <v>365</v>
      </c>
      <c r="J8" s="8" t="s">
        <v>8</v>
      </c>
      <c r="K8" s="12">
        <v>365</v>
      </c>
    </row>
    <row r="9" spans="1:12" x14ac:dyDescent="0.25">
      <c r="A9" s="8" t="s">
        <v>10</v>
      </c>
      <c r="B9" s="13">
        <f>IPMT(B7,1,1,-B6)</f>
        <v>6.6575342465753424</v>
      </c>
      <c r="D9" s="8" t="s">
        <v>10</v>
      </c>
      <c r="E9" s="13">
        <f>IPMT(E7,1,1,-E6)</f>
        <v>6.6575342465753424</v>
      </c>
      <c r="G9" s="8" t="s">
        <v>10</v>
      </c>
      <c r="H9" s="13">
        <f>IPMT(H7,1,1,-H6)</f>
        <v>6.6575342465753424</v>
      </c>
      <c r="J9" s="8" t="s">
        <v>10</v>
      </c>
      <c r="K9" s="13">
        <f>IPMT(K7,1,1,-K6)</f>
        <v>6.6575342465753424</v>
      </c>
    </row>
    <row r="10" spans="1:12" ht="25.5" x14ac:dyDescent="0.25">
      <c r="A10" s="14" t="s">
        <v>11</v>
      </c>
      <c r="B10" s="15">
        <f>B6+(B9*365*4)</f>
        <v>50220</v>
      </c>
      <c r="D10" s="14" t="s">
        <v>11</v>
      </c>
      <c r="E10" s="30">
        <f>E6+(E9*365*3)</f>
        <v>47790</v>
      </c>
      <c r="G10" s="14" t="s">
        <v>11</v>
      </c>
      <c r="H10" s="30">
        <f>H6+(H9*365*2)</f>
        <v>45360</v>
      </c>
      <c r="J10" s="14" t="s">
        <v>11</v>
      </c>
      <c r="K10" s="30">
        <f>K6+(K9*365*1)</f>
        <v>42930</v>
      </c>
    </row>
    <row r="11" spans="1:12" x14ac:dyDescent="0.25">
      <c r="A11" s="17"/>
      <c r="B11" s="16"/>
      <c r="D11" s="17"/>
      <c r="E11" s="12"/>
      <c r="G11" s="17"/>
      <c r="H11" s="12"/>
      <c r="J11" s="17"/>
      <c r="K11" s="12"/>
    </row>
    <row r="12" spans="1:12" x14ac:dyDescent="0.25">
      <c r="A12" s="18" t="s">
        <v>12</v>
      </c>
      <c r="B12" s="18"/>
      <c r="C12" s="18"/>
      <c r="D12" s="6" t="s">
        <v>12</v>
      </c>
      <c r="E12" s="6"/>
      <c r="F12" s="6"/>
      <c r="G12" s="6" t="s">
        <v>12</v>
      </c>
      <c r="H12" s="6"/>
      <c r="I12" s="6"/>
      <c r="J12" s="6" t="s">
        <v>12</v>
      </c>
      <c r="K12" s="6"/>
      <c r="L12" s="6"/>
    </row>
    <row r="13" spans="1:12" x14ac:dyDescent="0.25">
      <c r="A13" s="19"/>
      <c r="B13" s="19"/>
      <c r="C13" s="19"/>
      <c r="D13" s="20"/>
      <c r="E13" s="20"/>
      <c r="F13" s="20"/>
      <c r="G13" s="20"/>
      <c r="H13" s="20"/>
      <c r="I13" s="20"/>
      <c r="J13" s="20"/>
      <c r="K13" s="20"/>
      <c r="L13" s="20"/>
    </row>
    <row r="14" spans="1:12" x14ac:dyDescent="0.25">
      <c r="A14" s="8" t="s">
        <v>6</v>
      </c>
      <c r="B14" s="9">
        <v>35000</v>
      </c>
      <c r="C14" s="21"/>
      <c r="D14" s="8" t="s">
        <v>6</v>
      </c>
      <c r="E14" s="9">
        <v>35000</v>
      </c>
      <c r="G14" s="8" t="s">
        <v>6</v>
      </c>
      <c r="H14" s="9">
        <v>40000</v>
      </c>
      <c r="J14" s="8" t="s">
        <v>6</v>
      </c>
      <c r="K14" s="9">
        <v>48000</v>
      </c>
    </row>
    <row r="15" spans="1:12" x14ac:dyDescent="0.25">
      <c r="A15" s="8" t="s">
        <v>7</v>
      </c>
      <c r="B15" s="10">
        <f>0.07/365</f>
        <v>1.9178082191780824E-4</v>
      </c>
      <c r="D15" s="8" t="s">
        <v>7</v>
      </c>
      <c r="E15" s="10">
        <f>0.07/365</f>
        <v>1.9178082191780824E-4</v>
      </c>
      <c r="G15" s="8" t="s">
        <v>7</v>
      </c>
      <c r="H15" s="10">
        <f>0.07/365</f>
        <v>1.9178082191780824E-4</v>
      </c>
      <c r="J15" s="8" t="s">
        <v>7</v>
      </c>
      <c r="K15" s="10">
        <f>0.07/365</f>
        <v>1.9178082191780824E-4</v>
      </c>
    </row>
    <row r="16" spans="1:12" x14ac:dyDescent="0.25">
      <c r="A16" s="8" t="s">
        <v>8</v>
      </c>
      <c r="B16" s="11" t="s">
        <v>9</v>
      </c>
      <c r="D16" s="8" t="s">
        <v>8</v>
      </c>
      <c r="E16" s="12">
        <v>365</v>
      </c>
      <c r="G16" s="8" t="s">
        <v>8</v>
      </c>
      <c r="H16" s="12">
        <v>365</v>
      </c>
      <c r="J16" s="8" t="s">
        <v>8</v>
      </c>
      <c r="K16" s="12">
        <v>365</v>
      </c>
    </row>
    <row r="17" spans="1:13" x14ac:dyDescent="0.25">
      <c r="A17" s="8" t="s">
        <v>10</v>
      </c>
      <c r="B17" s="13">
        <f>IPMT(B15,1,1,-B14)</f>
        <v>6.7123287671232887</v>
      </c>
      <c r="D17" s="8" t="s">
        <v>10</v>
      </c>
      <c r="E17" s="13">
        <f>IPMT(E15,1,1,-E14)</f>
        <v>6.7123287671232887</v>
      </c>
      <c r="G17" s="8" t="s">
        <v>10</v>
      </c>
      <c r="H17" s="13">
        <f>IPMT(H15,1,1,-H14)</f>
        <v>7.6712328767123292</v>
      </c>
      <c r="J17" s="8" t="s">
        <v>10</v>
      </c>
      <c r="K17" s="13">
        <f>IPMT(K15,1,1,-K14)</f>
        <v>9.2054794520547958</v>
      </c>
    </row>
    <row r="18" spans="1:13" ht="25.5" x14ac:dyDescent="0.25">
      <c r="A18" s="14" t="s">
        <v>11</v>
      </c>
      <c r="B18" s="15">
        <f>B14+(B17*365*4)</f>
        <v>44800</v>
      </c>
      <c r="D18" s="14" t="s">
        <v>11</v>
      </c>
      <c r="E18" s="30">
        <f>E14+(E17*365*3)</f>
        <v>42350</v>
      </c>
      <c r="G18" s="14" t="s">
        <v>11</v>
      </c>
      <c r="H18" s="30">
        <f>H14+(H17*365*2)</f>
        <v>45600</v>
      </c>
      <c r="J18" s="14" t="s">
        <v>11</v>
      </c>
      <c r="K18" s="30">
        <f>K14+(K17*365*1)</f>
        <v>51360</v>
      </c>
    </row>
    <row r="19" spans="1:13" x14ac:dyDescent="0.25">
      <c r="A19" s="22">
        <f>B10+B18</f>
        <v>95020</v>
      </c>
      <c r="B19" s="22"/>
      <c r="C19" s="22"/>
      <c r="D19" s="22">
        <f>E10+E18</f>
        <v>90140</v>
      </c>
      <c r="E19" s="22"/>
      <c r="F19" s="22"/>
      <c r="G19" s="22">
        <f>H10+H18</f>
        <v>90960</v>
      </c>
      <c r="H19" s="22"/>
      <c r="I19" s="22"/>
      <c r="J19" s="22">
        <f>K10+K18</f>
        <v>94290</v>
      </c>
      <c r="K19" s="22"/>
      <c r="L19" s="22"/>
    </row>
    <row r="20" spans="1:13" ht="12.75" customHeight="1" x14ac:dyDescent="0.25">
      <c r="A20" s="22"/>
      <c r="B20" s="22"/>
      <c r="C20" s="22"/>
      <c r="D20" s="22"/>
      <c r="E20" s="22"/>
      <c r="F20" s="22"/>
      <c r="G20" s="22"/>
      <c r="H20" s="22"/>
      <c r="I20" s="22"/>
      <c r="J20" s="22"/>
      <c r="K20" s="22"/>
      <c r="L20" s="22"/>
    </row>
    <row r="21" spans="1:13" ht="12.75" customHeight="1" x14ac:dyDescent="0.25">
      <c r="A21" s="22"/>
      <c r="B21" s="22"/>
      <c r="C21" s="22"/>
      <c r="D21" s="22"/>
      <c r="E21" s="22"/>
      <c r="F21" s="22"/>
      <c r="G21" s="22"/>
      <c r="H21" s="22"/>
      <c r="I21" s="22"/>
      <c r="J21" s="22"/>
      <c r="K21" s="22"/>
      <c r="L21" s="22"/>
    </row>
    <row r="22" spans="1:13" ht="12.75" customHeight="1" x14ac:dyDescent="0.25">
      <c r="A22" s="23"/>
      <c r="B22" s="23"/>
      <c r="C22" s="23"/>
    </row>
    <row r="24" spans="1:13" ht="12.75" customHeight="1" x14ac:dyDescent="0.25">
      <c r="B24" s="24" t="s">
        <v>13</v>
      </c>
      <c r="C24" s="24"/>
      <c r="D24" s="24"/>
      <c r="E24" s="24"/>
      <c r="F24" s="24"/>
      <c r="G24" s="25">
        <f>A19+D19+G19+J19</f>
        <v>370410</v>
      </c>
      <c r="H24" s="25"/>
      <c r="I24" s="25"/>
      <c r="J24" s="25"/>
      <c r="K24" s="25"/>
      <c r="L24" s="25"/>
    </row>
    <row r="25" spans="1:13" ht="12.75" customHeight="1" x14ac:dyDescent="0.25">
      <c r="B25" s="24"/>
      <c r="C25" s="24"/>
      <c r="D25" s="24"/>
      <c r="E25" s="24"/>
      <c r="F25" s="24"/>
      <c r="G25" s="25"/>
      <c r="H25" s="25"/>
      <c r="I25" s="25"/>
      <c r="J25" s="25"/>
      <c r="K25" s="25"/>
      <c r="L25" s="25"/>
    </row>
    <row r="26" spans="1:13" ht="12.75" customHeight="1" x14ac:dyDescent="0.25">
      <c r="B26" s="24"/>
      <c r="C26" s="24"/>
      <c r="D26" s="24"/>
      <c r="E26" s="24"/>
      <c r="F26" s="24"/>
      <c r="G26" s="25"/>
      <c r="H26" s="25"/>
      <c r="I26" s="25"/>
      <c r="J26" s="25"/>
      <c r="K26" s="25"/>
      <c r="L26" s="25"/>
    </row>
    <row r="27" spans="1:13" ht="12.75" customHeight="1" x14ac:dyDescent="0.25">
      <c r="B27" s="24"/>
      <c r="C27" s="24"/>
      <c r="D27" s="24"/>
      <c r="E27" s="24"/>
      <c r="F27" s="24"/>
      <c r="G27" s="25"/>
      <c r="H27" s="25"/>
      <c r="I27" s="25"/>
      <c r="J27" s="25"/>
      <c r="K27" s="25"/>
      <c r="L27" s="25"/>
      <c r="M27" s="26"/>
    </row>
    <row r="28" spans="1:13" ht="12.75" customHeight="1" x14ac:dyDescent="0.25">
      <c r="A28" s="27" t="s">
        <v>14</v>
      </c>
      <c r="B28" s="27"/>
      <c r="C28" s="27"/>
      <c r="D28" s="27"/>
      <c r="E28" s="27"/>
      <c r="F28" s="27"/>
      <c r="G28" s="27"/>
      <c r="H28" s="27"/>
      <c r="I28" s="27"/>
      <c r="J28" s="27"/>
      <c r="K28" s="27"/>
      <c r="L28" s="28"/>
      <c r="M28" s="26"/>
    </row>
    <row r="29" spans="1:13" x14ac:dyDescent="0.25">
      <c r="A29" s="27"/>
      <c r="B29" s="27"/>
      <c r="C29" s="27"/>
      <c r="D29" s="27"/>
      <c r="E29" s="27"/>
      <c r="F29" s="27"/>
      <c r="G29" s="27"/>
      <c r="H29" s="27"/>
      <c r="I29" s="27"/>
      <c r="J29" s="27"/>
      <c r="K29" s="27"/>
      <c r="L29" s="28"/>
      <c r="M29" s="26"/>
    </row>
    <row r="30" spans="1:13" x14ac:dyDescent="0.25">
      <c r="A30" s="27"/>
      <c r="B30" s="27"/>
      <c r="C30" s="27"/>
      <c r="D30" s="27"/>
      <c r="E30" s="27"/>
      <c r="F30" s="27"/>
      <c r="G30" s="27"/>
      <c r="H30" s="27"/>
      <c r="I30" s="27"/>
      <c r="J30" s="27"/>
      <c r="K30" s="27"/>
      <c r="L30" s="28"/>
      <c r="M30" s="26"/>
    </row>
    <row r="31" spans="1:13" ht="12.75" customHeight="1" x14ac:dyDescent="0.25">
      <c r="A31" s="28"/>
      <c r="B31" s="28"/>
      <c r="C31" s="28"/>
      <c r="D31" s="28"/>
      <c r="E31" s="28"/>
      <c r="F31" s="28"/>
      <c r="G31" s="28"/>
      <c r="H31" s="28"/>
      <c r="I31" s="28"/>
      <c r="J31" s="28"/>
      <c r="K31" s="28"/>
      <c r="L31" s="28"/>
      <c r="M31" s="26"/>
    </row>
    <row r="32" spans="1:13" ht="33.75" customHeight="1" x14ac:dyDescent="0.25">
      <c r="A32" s="27" t="s">
        <v>15</v>
      </c>
      <c r="B32" s="27"/>
      <c r="C32" s="27"/>
      <c r="D32" s="27"/>
      <c r="E32" s="27"/>
      <c r="F32" s="27"/>
      <c r="G32" s="27"/>
      <c r="H32" s="27"/>
      <c r="I32" s="27"/>
      <c r="J32" s="27"/>
      <c r="K32" s="27"/>
      <c r="L32" s="28"/>
      <c r="M32" s="26"/>
    </row>
    <row r="33" spans="1:13" ht="15.75" customHeight="1" x14ac:dyDescent="0.25">
      <c r="A33" s="6" t="s">
        <v>16</v>
      </c>
      <c r="B33" s="6"/>
      <c r="C33" s="6"/>
      <c r="D33" s="6" t="s">
        <v>17</v>
      </c>
      <c r="E33" s="6"/>
      <c r="F33" s="26"/>
      <c r="G33" s="6" t="s">
        <v>18</v>
      </c>
      <c r="H33" s="6"/>
      <c r="I33" s="26"/>
      <c r="J33" s="6" t="s">
        <v>19</v>
      </c>
      <c r="K33" s="6"/>
      <c r="L33" s="26"/>
      <c r="M33" s="26"/>
    </row>
    <row r="34" spans="1:13" ht="12.75" customHeight="1" x14ac:dyDescent="0.25">
      <c r="E34" s="26"/>
      <c r="F34" s="26"/>
      <c r="G34" s="26"/>
      <c r="H34" s="26"/>
      <c r="I34" s="26"/>
      <c r="J34" s="26"/>
      <c r="K34" s="26"/>
      <c r="L34" s="26"/>
      <c r="M34" s="26"/>
    </row>
    <row r="35" spans="1:13" ht="12.75" customHeight="1" x14ac:dyDescent="0.25">
      <c r="A35" s="8" t="s">
        <v>6</v>
      </c>
      <c r="B35" s="9">
        <v>370410</v>
      </c>
      <c r="D35" s="8" t="s">
        <v>6</v>
      </c>
      <c r="E35" s="9">
        <v>370410</v>
      </c>
      <c r="F35" s="26"/>
      <c r="G35" s="8" t="s">
        <v>6</v>
      </c>
      <c r="H35" s="9">
        <v>370410</v>
      </c>
      <c r="I35" s="26"/>
      <c r="J35" s="8" t="s">
        <v>6</v>
      </c>
      <c r="K35" s="9">
        <v>370410</v>
      </c>
      <c r="L35" s="26"/>
      <c r="M35" s="26"/>
    </row>
    <row r="36" spans="1:13" ht="12.75" customHeight="1" x14ac:dyDescent="0.25">
      <c r="A36" s="8" t="s">
        <v>7</v>
      </c>
      <c r="B36" s="10">
        <f>0.07/365</f>
        <v>1.9178082191780824E-4</v>
      </c>
      <c r="D36" s="8" t="s">
        <v>7</v>
      </c>
      <c r="E36" s="10">
        <f>0.07/365</f>
        <v>1.9178082191780824E-4</v>
      </c>
      <c r="F36" s="26"/>
      <c r="G36" s="8" t="s">
        <v>7</v>
      </c>
      <c r="H36" s="10">
        <f>0.07/365</f>
        <v>1.9178082191780824E-4</v>
      </c>
      <c r="I36" s="26"/>
      <c r="J36" s="8" t="s">
        <v>7</v>
      </c>
      <c r="K36" s="10">
        <f>0.07/365</f>
        <v>1.9178082191780824E-4</v>
      </c>
      <c r="L36" s="26"/>
      <c r="M36" s="26"/>
    </row>
    <row r="37" spans="1:13" ht="12.75" customHeight="1" x14ac:dyDescent="0.25">
      <c r="A37" s="8" t="s">
        <v>8</v>
      </c>
      <c r="B37" s="11" t="s">
        <v>20</v>
      </c>
      <c r="D37" s="8" t="s">
        <v>8</v>
      </c>
      <c r="E37" s="11" t="s">
        <v>9</v>
      </c>
      <c r="F37" s="26"/>
      <c r="G37" s="8" t="s">
        <v>8</v>
      </c>
      <c r="H37" s="11" t="s">
        <v>21</v>
      </c>
      <c r="I37" s="26"/>
      <c r="J37" s="8" t="s">
        <v>8</v>
      </c>
      <c r="K37" s="11" t="s">
        <v>22</v>
      </c>
      <c r="L37" s="26"/>
      <c r="M37" s="26"/>
    </row>
    <row r="38" spans="1:13" ht="12.75" customHeight="1" x14ac:dyDescent="0.25">
      <c r="A38" s="8" t="s">
        <v>10</v>
      </c>
      <c r="B38" s="13">
        <f>IPMT(B36,1,1,-B35)</f>
        <v>71.037534246575348</v>
      </c>
      <c r="D38" s="8" t="s">
        <v>10</v>
      </c>
      <c r="E38" s="13">
        <f>IPMT(E36,1,1,-E35)</f>
        <v>71.037534246575348</v>
      </c>
      <c r="F38" s="26"/>
      <c r="G38" s="8" t="s">
        <v>10</v>
      </c>
      <c r="H38" s="13">
        <f>IPMT(H36,1,1,-H35)</f>
        <v>71.037534246575348</v>
      </c>
      <c r="I38" s="26"/>
      <c r="J38" s="8" t="s">
        <v>10</v>
      </c>
      <c r="K38" s="13">
        <f>IPMT(K36,1,1,-K35)</f>
        <v>71.037534246575348</v>
      </c>
      <c r="L38" s="26"/>
      <c r="M38" s="26"/>
    </row>
    <row r="39" spans="1:13" ht="25.5" x14ac:dyDescent="0.25">
      <c r="A39" s="14" t="s">
        <v>23</v>
      </c>
      <c r="B39" s="29">
        <f>B35+(B38*365*3)</f>
        <v>448196.1</v>
      </c>
      <c r="D39" s="14" t="s">
        <v>23</v>
      </c>
      <c r="E39" s="29">
        <f>E35+(E38*365*4)</f>
        <v>474124.79999999999</v>
      </c>
      <c r="F39" s="26"/>
      <c r="G39" s="14" t="s">
        <v>23</v>
      </c>
      <c r="H39" s="29">
        <f>H35+(H38*365*5)</f>
        <v>500053.5</v>
      </c>
      <c r="I39" s="26"/>
      <c r="J39" s="14" t="s">
        <v>23</v>
      </c>
      <c r="K39" s="29">
        <f>K35+(K38*365*7)</f>
        <v>551910.9</v>
      </c>
      <c r="L39" s="26"/>
      <c r="M39" s="26"/>
    </row>
    <row r="40" spans="1:13" x14ac:dyDescent="0.25">
      <c r="E40" s="26"/>
      <c r="F40" s="26"/>
      <c r="G40" s="26"/>
      <c r="H40" s="26"/>
      <c r="I40" s="26"/>
      <c r="J40" s="26"/>
      <c r="K40" s="26"/>
      <c r="L40" s="26"/>
      <c r="M40" s="26"/>
    </row>
    <row r="41" spans="1:13" ht="46.5" customHeight="1" x14ac:dyDescent="0.25">
      <c r="A41" s="27" t="s">
        <v>24</v>
      </c>
      <c r="B41" s="27"/>
      <c r="C41" s="27"/>
      <c r="D41" s="27"/>
      <c r="E41" s="27"/>
      <c r="F41" s="27"/>
      <c r="G41" s="27"/>
      <c r="H41" s="27"/>
      <c r="I41" s="27"/>
      <c r="J41" s="27"/>
      <c r="K41" s="27"/>
      <c r="L41" s="26"/>
      <c r="M41" s="26"/>
    </row>
    <row r="42" spans="1:13" x14ac:dyDescent="0.25">
      <c r="A42" s="6" t="s">
        <v>16</v>
      </c>
      <c r="B42" s="6"/>
      <c r="C42" s="6"/>
      <c r="D42" s="6" t="s">
        <v>17</v>
      </c>
      <c r="E42" s="6"/>
      <c r="F42" s="26"/>
      <c r="G42" s="6" t="s">
        <v>18</v>
      </c>
      <c r="H42" s="6"/>
      <c r="I42" s="26"/>
      <c r="J42" s="6" t="s">
        <v>19</v>
      </c>
      <c r="K42" s="6"/>
      <c r="L42" s="26"/>
      <c r="M42" s="26"/>
    </row>
    <row r="43" spans="1:13" x14ac:dyDescent="0.25">
      <c r="E43" s="26"/>
      <c r="F43" s="26"/>
      <c r="G43" s="26"/>
      <c r="H43" s="26"/>
      <c r="I43" s="26"/>
      <c r="J43" s="26"/>
      <c r="K43" s="26"/>
      <c r="L43" s="26"/>
      <c r="M43" s="26"/>
    </row>
    <row r="44" spans="1:13" x14ac:dyDescent="0.25">
      <c r="A44" s="8" t="s">
        <v>6</v>
      </c>
      <c r="B44" s="9">
        <v>370410</v>
      </c>
      <c r="D44" s="8" t="s">
        <v>6</v>
      </c>
      <c r="E44" s="9">
        <v>370410</v>
      </c>
      <c r="F44" s="26"/>
      <c r="G44" s="8" t="s">
        <v>6</v>
      </c>
      <c r="H44" s="9">
        <v>370410</v>
      </c>
      <c r="I44" s="26"/>
      <c r="J44" s="8" t="s">
        <v>6</v>
      </c>
      <c r="K44" s="9">
        <v>370410</v>
      </c>
      <c r="L44" s="26"/>
      <c r="M44" s="26"/>
    </row>
    <row r="45" spans="1:13" x14ac:dyDescent="0.25">
      <c r="A45" s="8" t="s">
        <v>7</v>
      </c>
      <c r="B45" s="10">
        <f>0.03/365</f>
        <v>8.219178082191781E-5</v>
      </c>
      <c r="D45" s="8" t="s">
        <v>7</v>
      </c>
      <c r="E45" s="10">
        <f>0.03/365</f>
        <v>8.219178082191781E-5</v>
      </c>
      <c r="F45" s="26"/>
      <c r="G45" s="8" t="s">
        <v>7</v>
      </c>
      <c r="H45" s="10">
        <f>0.03/365</f>
        <v>8.219178082191781E-5</v>
      </c>
      <c r="I45" s="26"/>
      <c r="J45" s="8" t="s">
        <v>7</v>
      </c>
      <c r="K45" s="10">
        <f>0.03/365</f>
        <v>8.219178082191781E-5</v>
      </c>
      <c r="L45" s="26"/>
      <c r="M45" s="26"/>
    </row>
    <row r="46" spans="1:13" x14ac:dyDescent="0.25">
      <c r="A46" s="8" t="s">
        <v>8</v>
      </c>
      <c r="B46" s="11" t="s">
        <v>20</v>
      </c>
      <c r="D46" s="8" t="s">
        <v>8</v>
      </c>
      <c r="E46" s="11" t="s">
        <v>9</v>
      </c>
      <c r="F46" s="26"/>
      <c r="G46" s="8" t="s">
        <v>8</v>
      </c>
      <c r="H46" s="11" t="s">
        <v>21</v>
      </c>
      <c r="I46" s="26"/>
      <c r="J46" s="8" t="s">
        <v>8</v>
      </c>
      <c r="K46" s="11" t="s">
        <v>22</v>
      </c>
      <c r="L46" s="26"/>
      <c r="M46" s="26"/>
    </row>
    <row r="47" spans="1:13" x14ac:dyDescent="0.25">
      <c r="A47" s="8" t="s">
        <v>10</v>
      </c>
      <c r="B47" s="13">
        <f>IPMT(B45,1,1,-B44)</f>
        <v>30.444657534246581</v>
      </c>
      <c r="D47" s="8" t="s">
        <v>10</v>
      </c>
      <c r="E47" s="13">
        <f>IPMT(E45,1,1,-E44)</f>
        <v>30.444657534246581</v>
      </c>
      <c r="F47" s="26"/>
      <c r="G47" s="8" t="s">
        <v>10</v>
      </c>
      <c r="H47" s="13">
        <f>IPMT(H45,1,1,-H44)</f>
        <v>30.444657534246581</v>
      </c>
      <c r="I47" s="26"/>
      <c r="J47" s="8" t="s">
        <v>10</v>
      </c>
      <c r="K47" s="13">
        <f>IPMT(K45,1,1,-K44)</f>
        <v>30.444657534246581</v>
      </c>
      <c r="L47" s="26"/>
      <c r="M47" s="26"/>
    </row>
    <row r="48" spans="1:13" ht="25.5" x14ac:dyDescent="0.25">
      <c r="A48" s="14" t="s">
        <v>23</v>
      </c>
      <c r="B48" s="29">
        <f>B44+(B47*365*3)</f>
        <v>403746.9</v>
      </c>
      <c r="D48" s="14" t="s">
        <v>23</v>
      </c>
      <c r="E48" s="29">
        <f>E44+(E47*365*4)</f>
        <v>414859.2</v>
      </c>
      <c r="F48" s="26"/>
      <c r="G48" s="14" t="s">
        <v>23</v>
      </c>
      <c r="H48" s="29">
        <f>H44+(H47*365*5)</f>
        <v>425971.5</v>
      </c>
      <c r="I48" s="26"/>
      <c r="J48" s="14" t="s">
        <v>23</v>
      </c>
      <c r="K48" s="29">
        <f>K44+(K47*365*7)</f>
        <v>448196.1</v>
      </c>
      <c r="L48" s="26"/>
      <c r="M48" s="26"/>
    </row>
    <row r="69" ht="12.75" customHeight="1" x14ac:dyDescent="0.25"/>
    <row r="70" ht="20.25" customHeight="1" x14ac:dyDescent="0.25"/>
  </sheetData>
  <mergeCells count="30">
    <mergeCell ref="A41:K41"/>
    <mergeCell ref="A42:C42"/>
    <mergeCell ref="D42:E42"/>
    <mergeCell ref="G42:H42"/>
    <mergeCell ref="J42:K42"/>
    <mergeCell ref="B24:F27"/>
    <mergeCell ref="G24:L27"/>
    <mergeCell ref="A28:K30"/>
    <mergeCell ref="A32:K32"/>
    <mergeCell ref="A33:C33"/>
    <mergeCell ref="D33:E33"/>
    <mergeCell ref="G33:H33"/>
    <mergeCell ref="J33:K33"/>
    <mergeCell ref="A12:C12"/>
    <mergeCell ref="D12:F12"/>
    <mergeCell ref="G12:I12"/>
    <mergeCell ref="J12:L12"/>
    <mergeCell ref="A19:C21"/>
    <mergeCell ref="D19:F21"/>
    <mergeCell ref="G19:I21"/>
    <mergeCell ref="J19:L21"/>
    <mergeCell ref="A1:L1"/>
    <mergeCell ref="A3:C3"/>
    <mergeCell ref="D3:F3"/>
    <mergeCell ref="G3:I3"/>
    <mergeCell ref="J3:L3"/>
    <mergeCell ref="A4:C4"/>
    <mergeCell ref="D4:F4"/>
    <mergeCell ref="G4:I4"/>
    <mergeCell ref="J4:L4"/>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2018-01-26T02:23:23Z</dcterms:created>
  <dcterms:modified xsi:type="dcterms:W3CDTF">2018-01-26T02:23:36Z</dcterms:modified>
</cp:coreProperties>
</file>