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autoCompressPictures="0" defaultThemeVersion="124226"/>
  <bookViews>
    <workbookView xWindow="120" yWindow="105" windowWidth="22920" windowHeight="13860" activeTab="2"/>
  </bookViews>
  <sheets>
    <sheet name="Rank" sheetId="1" r:id="rId1"/>
    <sheet name="Tuition" sheetId="4" r:id="rId2"/>
    <sheet name="Loan Payoff Comparison" sheetId="6" r:id="rId3"/>
    <sheet name="living expenses" sheetId="5" r:id="rId4"/>
  </sheets>
  <calcPr calcId="114210" concurrentCalc="0"/>
</workbook>
</file>

<file path=xl/calcChain.xml><?xml version="1.0" encoding="utf-8"?>
<calcChain xmlns="http://schemas.openxmlformats.org/spreadsheetml/2006/main">
  <c r="B82" i="6"/>
  <c r="C82"/>
  <c r="D82"/>
  <c r="E82"/>
  <c r="F82"/>
  <c r="G82"/>
  <c r="I82"/>
  <c r="J82"/>
  <c r="K82"/>
  <c r="L82"/>
  <c r="B83"/>
  <c r="C83"/>
  <c r="D83"/>
  <c r="E83"/>
  <c r="F83"/>
  <c r="G83"/>
  <c r="I83"/>
  <c r="J83"/>
  <c r="K83"/>
  <c r="L83"/>
  <c r="B84"/>
  <c r="C84"/>
  <c r="D84"/>
  <c r="E84"/>
  <c r="F84"/>
  <c r="G84"/>
  <c r="I84"/>
  <c r="J84"/>
  <c r="K84"/>
  <c r="L84"/>
  <c r="B85"/>
  <c r="C85"/>
  <c r="D85"/>
  <c r="E85"/>
  <c r="F85"/>
  <c r="G85"/>
  <c r="I85"/>
  <c r="J85"/>
  <c r="K85"/>
  <c r="L85"/>
  <c r="B86"/>
  <c r="C86"/>
  <c r="D86"/>
  <c r="E86"/>
  <c r="F86"/>
  <c r="G86"/>
  <c r="I86"/>
  <c r="J86"/>
  <c r="K86"/>
  <c r="L86"/>
  <c r="B87"/>
  <c r="C87"/>
  <c r="D87"/>
  <c r="E87"/>
  <c r="F87"/>
  <c r="G87"/>
  <c r="I87"/>
  <c r="J87"/>
  <c r="K87"/>
  <c r="L87"/>
  <c r="B88"/>
  <c r="C88"/>
  <c r="D88"/>
  <c r="E88"/>
  <c r="F88"/>
  <c r="G88"/>
  <c r="I88"/>
  <c r="J88"/>
  <c r="K88"/>
  <c r="L88"/>
  <c r="B89"/>
  <c r="C89"/>
  <c r="D89"/>
  <c r="E89"/>
  <c r="F89"/>
  <c r="G89"/>
  <c r="I89"/>
  <c r="J89"/>
  <c r="K89"/>
  <c r="L89"/>
  <c r="B90"/>
  <c r="C90"/>
  <c r="D90"/>
  <c r="E90"/>
  <c r="F90"/>
  <c r="G90"/>
  <c r="I90"/>
  <c r="J90"/>
  <c r="K90"/>
  <c r="L90"/>
  <c r="B91"/>
  <c r="C91"/>
  <c r="D91"/>
  <c r="E91"/>
  <c r="F91"/>
  <c r="G91"/>
  <c r="I91"/>
  <c r="J91"/>
  <c r="K91"/>
  <c r="L91"/>
  <c r="B92"/>
  <c r="C92"/>
  <c r="D92"/>
  <c r="E92"/>
  <c r="F92"/>
  <c r="G92"/>
  <c r="I92"/>
  <c r="J92"/>
  <c r="K92"/>
  <c r="L92"/>
  <c r="B93"/>
  <c r="C93"/>
  <c r="D93"/>
  <c r="E93"/>
  <c r="F93"/>
  <c r="G93"/>
  <c r="I93"/>
  <c r="J93"/>
  <c r="K93"/>
  <c r="L93"/>
  <c r="B94"/>
  <c r="C94"/>
  <c r="D94"/>
  <c r="E94"/>
  <c r="F94"/>
  <c r="G94"/>
  <c r="I94"/>
  <c r="J94"/>
  <c r="K94"/>
  <c r="L94"/>
  <c r="B95"/>
  <c r="C95"/>
  <c r="D95"/>
  <c r="E95"/>
  <c r="F95"/>
  <c r="G95"/>
  <c r="I95"/>
  <c r="J95"/>
  <c r="K95"/>
  <c r="L95"/>
  <c r="B96"/>
  <c r="C96"/>
  <c r="D96"/>
  <c r="E96"/>
  <c r="F96"/>
  <c r="G96"/>
  <c r="I96"/>
  <c r="J96"/>
  <c r="K96"/>
  <c r="L96"/>
  <c r="B97"/>
  <c r="C97"/>
  <c r="D97"/>
  <c r="E97"/>
  <c r="F97"/>
  <c r="G97"/>
  <c r="I97"/>
  <c r="J97"/>
  <c r="K97"/>
  <c r="L97"/>
  <c r="B98"/>
  <c r="C98"/>
  <c r="D98"/>
  <c r="E98"/>
  <c r="F98"/>
  <c r="G98"/>
  <c r="I98"/>
  <c r="J98"/>
  <c r="K98"/>
  <c r="L98"/>
  <c r="B99"/>
  <c r="C99"/>
  <c r="D99"/>
  <c r="E99"/>
  <c r="F99"/>
  <c r="G99"/>
  <c r="I99"/>
  <c r="J99"/>
  <c r="K99"/>
  <c r="L99"/>
  <c r="B100"/>
  <c r="C100"/>
  <c r="D100"/>
  <c r="E100"/>
  <c r="F100"/>
  <c r="G100"/>
  <c r="I100"/>
  <c r="J100"/>
  <c r="K100"/>
  <c r="L100"/>
  <c r="B101"/>
  <c r="C101"/>
  <c r="D101"/>
  <c r="E101"/>
  <c r="F101"/>
  <c r="G101"/>
  <c r="I101"/>
  <c r="J101"/>
  <c r="K101"/>
  <c r="L101"/>
  <c r="B102"/>
  <c r="C102"/>
  <c r="D102"/>
  <c r="E102"/>
  <c r="F102"/>
  <c r="G102"/>
  <c r="I102"/>
  <c r="J102"/>
  <c r="K102"/>
  <c r="L102"/>
  <c r="B103"/>
  <c r="C103"/>
  <c r="D103"/>
  <c r="E103"/>
  <c r="F103"/>
  <c r="G103"/>
  <c r="I103"/>
  <c r="J103"/>
  <c r="K103"/>
  <c r="L103"/>
  <c r="B104"/>
  <c r="C104"/>
  <c r="D104"/>
  <c r="E104"/>
  <c r="F104"/>
  <c r="G104"/>
  <c r="I104"/>
  <c r="J104"/>
  <c r="K104"/>
  <c r="L104"/>
  <c r="B105"/>
  <c r="C105"/>
  <c r="D105"/>
  <c r="E105"/>
  <c r="F105"/>
  <c r="G105"/>
  <c r="I105"/>
  <c r="J105"/>
  <c r="K105"/>
  <c r="L105"/>
  <c r="B106"/>
  <c r="C106"/>
  <c r="D106"/>
  <c r="E106"/>
  <c r="F106"/>
  <c r="G106"/>
  <c r="I106"/>
  <c r="J106"/>
  <c r="K106"/>
  <c r="L106"/>
  <c r="B107"/>
  <c r="C107"/>
  <c r="D107"/>
  <c r="E107"/>
  <c r="F107"/>
  <c r="G107"/>
  <c r="I107"/>
  <c r="J107"/>
  <c r="K107"/>
  <c r="L107"/>
  <c r="B108"/>
  <c r="C108"/>
  <c r="D108"/>
  <c r="E108"/>
  <c r="F108"/>
  <c r="G108"/>
  <c r="I108"/>
  <c r="J108"/>
  <c r="K108"/>
  <c r="L108"/>
  <c r="B109"/>
  <c r="C109"/>
  <c r="D109"/>
  <c r="E109"/>
  <c r="F109"/>
  <c r="G109"/>
  <c r="I109"/>
  <c r="J109"/>
  <c r="K109"/>
  <c r="L109"/>
  <c r="B110"/>
  <c r="C110"/>
  <c r="D110"/>
  <c r="E110"/>
  <c r="F110"/>
  <c r="G110"/>
  <c r="I110"/>
  <c r="J110"/>
  <c r="K110"/>
  <c r="L110"/>
  <c r="B111"/>
  <c r="C111"/>
  <c r="D111"/>
  <c r="E111"/>
  <c r="F111"/>
  <c r="G111"/>
  <c r="I111"/>
  <c r="J111"/>
  <c r="K111"/>
  <c r="L111"/>
  <c r="B112"/>
  <c r="C112"/>
  <c r="D112"/>
  <c r="E112"/>
  <c r="F112"/>
  <c r="G112"/>
  <c r="I112"/>
  <c r="J112"/>
  <c r="K112"/>
  <c r="L112"/>
  <c r="B113"/>
  <c r="C113"/>
  <c r="D113"/>
  <c r="E113"/>
  <c r="F113"/>
  <c r="G113"/>
  <c r="I113"/>
  <c r="J113"/>
  <c r="K113"/>
  <c r="L113"/>
  <c r="B114"/>
  <c r="C114"/>
  <c r="D114"/>
  <c r="E114"/>
  <c r="F114"/>
  <c r="G114"/>
  <c r="I114"/>
  <c r="J114"/>
  <c r="K114"/>
  <c r="L114"/>
  <c r="B44"/>
  <c r="C44"/>
  <c r="D44"/>
  <c r="E44"/>
  <c r="F44"/>
  <c r="G44"/>
  <c r="I44"/>
  <c r="J44"/>
  <c r="K44"/>
  <c r="L44"/>
  <c r="B45"/>
  <c r="C45"/>
  <c r="D45"/>
  <c r="E45"/>
  <c r="F45"/>
  <c r="G45"/>
  <c r="I45"/>
  <c r="J45"/>
  <c r="K45"/>
  <c r="L45"/>
  <c r="B46"/>
  <c r="C46"/>
  <c r="D46"/>
  <c r="E46"/>
  <c r="F46"/>
  <c r="G46"/>
  <c r="I46"/>
  <c r="J46"/>
  <c r="K46"/>
  <c r="L46"/>
  <c r="B47"/>
  <c r="C47"/>
  <c r="D47"/>
  <c r="E47"/>
  <c r="F47"/>
  <c r="G47"/>
  <c r="I47"/>
  <c r="J47"/>
  <c r="K47"/>
  <c r="L47"/>
  <c r="B48"/>
  <c r="C48"/>
  <c r="D48"/>
  <c r="E48"/>
  <c r="F48"/>
  <c r="G48"/>
  <c r="I48"/>
  <c r="J48"/>
  <c r="K48"/>
  <c r="L48"/>
  <c r="B49"/>
  <c r="C49"/>
  <c r="D49"/>
  <c r="E49"/>
  <c r="F49"/>
  <c r="G49"/>
  <c r="I49"/>
  <c r="J49"/>
  <c r="K49"/>
  <c r="L49"/>
  <c r="B50"/>
  <c r="C50"/>
  <c r="D50"/>
  <c r="E50"/>
  <c r="F50"/>
  <c r="G50"/>
  <c r="I50"/>
  <c r="J50"/>
  <c r="K50"/>
  <c r="L50"/>
  <c r="B51"/>
  <c r="C51"/>
  <c r="D51"/>
  <c r="E51"/>
  <c r="F51"/>
  <c r="G51"/>
  <c r="I51"/>
  <c r="J51"/>
  <c r="K51"/>
  <c r="L51"/>
  <c r="B52"/>
  <c r="C52"/>
  <c r="D52"/>
  <c r="E52"/>
  <c r="F52"/>
  <c r="G52"/>
  <c r="I52"/>
  <c r="J52"/>
  <c r="K52"/>
  <c r="L52"/>
  <c r="B53"/>
  <c r="C53"/>
  <c r="D53"/>
  <c r="E53"/>
  <c r="F53"/>
  <c r="G53"/>
  <c r="I53"/>
  <c r="J53"/>
  <c r="K53"/>
  <c r="L53"/>
  <c r="B54"/>
  <c r="C54"/>
  <c r="D54"/>
  <c r="E54"/>
  <c r="F54"/>
  <c r="G54"/>
  <c r="I54"/>
  <c r="J54"/>
  <c r="K54"/>
  <c r="L54"/>
  <c r="B55"/>
  <c r="C55"/>
  <c r="D55"/>
  <c r="E55"/>
  <c r="F55"/>
  <c r="G55"/>
  <c r="I55"/>
  <c r="J55"/>
  <c r="K55"/>
  <c r="L55"/>
  <c r="B56"/>
  <c r="C56"/>
  <c r="D56"/>
  <c r="E56"/>
  <c r="F56"/>
  <c r="G56"/>
  <c r="I56"/>
  <c r="J56"/>
  <c r="K56"/>
  <c r="L56"/>
  <c r="B57"/>
  <c r="C57"/>
  <c r="D57"/>
  <c r="E57"/>
  <c r="F57"/>
  <c r="G57"/>
  <c r="I57"/>
  <c r="J57"/>
  <c r="K57"/>
  <c r="L57"/>
  <c r="B58"/>
  <c r="C58"/>
  <c r="D58"/>
  <c r="E58"/>
  <c r="F58"/>
  <c r="G58"/>
  <c r="I58"/>
  <c r="J58"/>
  <c r="K58"/>
  <c r="L58"/>
  <c r="B59"/>
  <c r="C59"/>
  <c r="D59"/>
  <c r="E59"/>
  <c r="F59"/>
  <c r="G59"/>
  <c r="I59"/>
  <c r="J59"/>
  <c r="K59"/>
  <c r="L59"/>
  <c r="B60"/>
  <c r="C60"/>
  <c r="D60"/>
  <c r="E60"/>
  <c r="F60"/>
  <c r="G60"/>
  <c r="I60"/>
  <c r="J60"/>
  <c r="K60"/>
  <c r="L60"/>
  <c r="B61"/>
  <c r="C61"/>
  <c r="D61"/>
  <c r="E61"/>
  <c r="F61"/>
  <c r="G61"/>
  <c r="I61"/>
  <c r="J61"/>
  <c r="K61"/>
  <c r="L61"/>
  <c r="B62"/>
  <c r="C62"/>
  <c r="D62"/>
  <c r="E62"/>
  <c r="F62"/>
  <c r="G62"/>
  <c r="I62"/>
  <c r="J62"/>
  <c r="K62"/>
  <c r="L62"/>
  <c r="B63"/>
  <c r="C63"/>
  <c r="D63"/>
  <c r="E63"/>
  <c r="F63"/>
  <c r="G63"/>
  <c r="I63"/>
  <c r="J63"/>
  <c r="K63"/>
  <c r="L63"/>
  <c r="B64"/>
  <c r="C64"/>
  <c r="D64"/>
  <c r="E64"/>
  <c r="F64"/>
  <c r="G64"/>
  <c r="I64"/>
  <c r="J64"/>
  <c r="K64"/>
  <c r="L64"/>
  <c r="B65"/>
  <c r="C65"/>
  <c r="D65"/>
  <c r="E65"/>
  <c r="F65"/>
  <c r="G65"/>
  <c r="I65"/>
  <c r="J65"/>
  <c r="K65"/>
  <c r="L65"/>
  <c r="B66"/>
  <c r="C66"/>
  <c r="D66"/>
  <c r="E66"/>
  <c r="F66"/>
  <c r="G66"/>
  <c r="I66"/>
  <c r="J66"/>
  <c r="K66"/>
  <c r="L66"/>
  <c r="B67"/>
  <c r="C67"/>
  <c r="D67"/>
  <c r="E67"/>
  <c r="F67"/>
  <c r="G67"/>
  <c r="I67"/>
  <c r="J67"/>
  <c r="K67"/>
  <c r="L67"/>
  <c r="B68"/>
  <c r="C68"/>
  <c r="D68"/>
  <c r="E68"/>
  <c r="F68"/>
  <c r="G68"/>
  <c r="I68"/>
  <c r="J68"/>
  <c r="K68"/>
  <c r="L68"/>
  <c r="B69"/>
  <c r="C69"/>
  <c r="D69"/>
  <c r="E69"/>
  <c r="F69"/>
  <c r="G69"/>
  <c r="I69"/>
  <c r="J69"/>
  <c r="K69"/>
  <c r="L69"/>
  <c r="B70"/>
  <c r="C70"/>
  <c r="D70"/>
  <c r="E70"/>
  <c r="F70"/>
  <c r="G70"/>
  <c r="I70"/>
  <c r="J70"/>
  <c r="K70"/>
  <c r="L70"/>
  <c r="B71"/>
  <c r="C71"/>
  <c r="D71"/>
  <c r="E71"/>
  <c r="F71"/>
  <c r="G71"/>
  <c r="I71"/>
  <c r="J71"/>
  <c r="K71"/>
  <c r="L71"/>
  <c r="B72"/>
  <c r="C72"/>
  <c r="D72"/>
  <c r="E72"/>
  <c r="F72"/>
  <c r="G72"/>
  <c r="I72"/>
  <c r="J72"/>
  <c r="K72"/>
  <c r="L72"/>
  <c r="B73"/>
  <c r="C73"/>
  <c r="D73"/>
  <c r="E73"/>
  <c r="F73"/>
  <c r="G73"/>
  <c r="I73"/>
  <c r="J73"/>
  <c r="K73"/>
  <c r="L73"/>
  <c r="B74"/>
  <c r="C74"/>
  <c r="D74"/>
  <c r="E74"/>
  <c r="F74"/>
  <c r="G74"/>
  <c r="I74"/>
  <c r="J74"/>
  <c r="K74"/>
  <c r="L74"/>
  <c r="B75"/>
  <c r="C75"/>
  <c r="D75"/>
  <c r="E75"/>
  <c r="F75"/>
  <c r="G75"/>
  <c r="I75"/>
  <c r="J75"/>
  <c r="K75"/>
  <c r="L75"/>
  <c r="B76"/>
  <c r="C76"/>
  <c r="D76"/>
  <c r="E76"/>
  <c r="F76"/>
  <c r="G76"/>
  <c r="I76"/>
  <c r="J76"/>
  <c r="K76"/>
  <c r="L76"/>
  <c r="C8"/>
  <c r="D8"/>
  <c r="F8"/>
  <c r="G8"/>
  <c r="I8"/>
  <c r="J8"/>
  <c r="K8"/>
  <c r="L8"/>
  <c r="C9"/>
  <c r="D9"/>
  <c r="F9"/>
  <c r="G9"/>
  <c r="I9"/>
  <c r="J9"/>
  <c r="K9"/>
  <c r="L9"/>
  <c r="C10"/>
  <c r="D10"/>
  <c r="F10"/>
  <c r="G10"/>
  <c r="I10"/>
  <c r="J10"/>
  <c r="K10"/>
  <c r="L10"/>
  <c r="C11"/>
  <c r="D11"/>
  <c r="F11"/>
  <c r="G11"/>
  <c r="I11"/>
  <c r="J11"/>
  <c r="K11"/>
  <c r="L11"/>
  <c r="C12"/>
  <c r="D12"/>
  <c r="F12"/>
  <c r="G12"/>
  <c r="I12"/>
  <c r="J12"/>
  <c r="K12"/>
  <c r="L12"/>
  <c r="C13"/>
  <c r="D13"/>
  <c r="F13"/>
  <c r="G13"/>
  <c r="I13"/>
  <c r="J13"/>
  <c r="K13"/>
  <c r="L13"/>
  <c r="C14"/>
  <c r="D14"/>
  <c r="F14"/>
  <c r="G14"/>
  <c r="I14"/>
  <c r="J14"/>
  <c r="K14"/>
  <c r="L14"/>
  <c r="C15"/>
  <c r="D15"/>
  <c r="F15"/>
  <c r="G15"/>
  <c r="I15"/>
  <c r="J15"/>
  <c r="K15"/>
  <c r="L15"/>
  <c r="C16"/>
  <c r="D16"/>
  <c r="F16"/>
  <c r="G16"/>
  <c r="I16"/>
  <c r="J16"/>
  <c r="K16"/>
  <c r="L16"/>
  <c r="C17"/>
  <c r="D17"/>
  <c r="F17"/>
  <c r="G17"/>
  <c r="I17"/>
  <c r="J17"/>
  <c r="K17"/>
  <c r="L17"/>
  <c r="C18"/>
  <c r="D18"/>
  <c r="F18"/>
  <c r="G18"/>
  <c r="I18"/>
  <c r="J18"/>
  <c r="K18"/>
  <c r="L18"/>
  <c r="C19"/>
  <c r="D19"/>
  <c r="F19"/>
  <c r="G19"/>
  <c r="I19"/>
  <c r="J19"/>
  <c r="K19"/>
  <c r="L19"/>
  <c r="C20"/>
  <c r="D20"/>
  <c r="F20"/>
  <c r="G20"/>
  <c r="I20"/>
  <c r="J20"/>
  <c r="K20"/>
  <c r="L20"/>
  <c r="C21"/>
  <c r="D21"/>
  <c r="F21"/>
  <c r="G21"/>
  <c r="I21"/>
  <c r="J21"/>
  <c r="K21"/>
  <c r="L21"/>
  <c r="C22"/>
  <c r="D22"/>
  <c r="F22"/>
  <c r="G22"/>
  <c r="I22"/>
  <c r="J22"/>
  <c r="K22"/>
  <c r="L22"/>
  <c r="C23"/>
  <c r="D23"/>
  <c r="F23"/>
  <c r="G23"/>
  <c r="I23"/>
  <c r="J23"/>
  <c r="K23"/>
  <c r="L23"/>
  <c r="C24"/>
  <c r="D24"/>
  <c r="F24"/>
  <c r="G24"/>
  <c r="I24"/>
  <c r="J24"/>
  <c r="K24"/>
  <c r="L24"/>
  <c r="C25"/>
  <c r="D25"/>
  <c r="F25"/>
  <c r="G25"/>
  <c r="I25"/>
  <c r="J25"/>
  <c r="K25"/>
  <c r="L25"/>
  <c r="C26"/>
  <c r="D26"/>
  <c r="F26"/>
  <c r="G26"/>
  <c r="I26"/>
  <c r="J26"/>
  <c r="K26"/>
  <c r="L26"/>
  <c r="C27"/>
  <c r="D27"/>
  <c r="F27"/>
  <c r="G27"/>
  <c r="I27"/>
  <c r="J27"/>
  <c r="K27"/>
  <c r="L27"/>
  <c r="C28"/>
  <c r="D28"/>
  <c r="F28"/>
  <c r="G28"/>
  <c r="I28"/>
  <c r="J28"/>
  <c r="K28"/>
  <c r="L28"/>
  <c r="C29"/>
  <c r="D29"/>
  <c r="F29"/>
  <c r="G29"/>
  <c r="I29"/>
  <c r="J29"/>
  <c r="K29"/>
  <c r="L29"/>
  <c r="C30"/>
  <c r="D30"/>
  <c r="F30"/>
  <c r="G30"/>
  <c r="I30"/>
  <c r="J30"/>
  <c r="K30"/>
  <c r="L30"/>
  <c r="C31"/>
  <c r="D31"/>
  <c r="F31"/>
  <c r="G31"/>
  <c r="I31"/>
  <c r="J31"/>
  <c r="K31"/>
  <c r="L31"/>
  <c r="C32"/>
  <c r="D32"/>
  <c r="F32"/>
  <c r="G32"/>
  <c r="I32"/>
  <c r="J32"/>
  <c r="K32"/>
  <c r="L32"/>
  <c r="C33"/>
  <c r="D33"/>
  <c r="F33"/>
  <c r="G33"/>
  <c r="I33"/>
  <c r="J33"/>
  <c r="K33"/>
  <c r="L33"/>
  <c r="C34"/>
  <c r="D34"/>
  <c r="F34"/>
  <c r="G34"/>
  <c r="I34"/>
  <c r="J34"/>
  <c r="K34"/>
  <c r="L34"/>
  <c r="C35"/>
  <c r="D35"/>
  <c r="F35"/>
  <c r="G35"/>
  <c r="I35"/>
  <c r="J35"/>
  <c r="K35"/>
  <c r="L35"/>
  <c r="C36"/>
  <c r="D36"/>
  <c r="F36"/>
  <c r="G36"/>
  <c r="I36"/>
  <c r="J36"/>
  <c r="K36"/>
  <c r="L36"/>
  <c r="C37"/>
  <c r="D37"/>
  <c r="F37"/>
  <c r="G37"/>
  <c r="I37"/>
  <c r="J37"/>
  <c r="K37"/>
  <c r="L37"/>
  <c r="C38"/>
  <c r="D38"/>
  <c r="F38"/>
  <c r="G38"/>
  <c r="I38"/>
  <c r="J38"/>
  <c r="K38"/>
  <c r="L38"/>
  <c r="G7"/>
  <c r="L7"/>
  <c r="G6"/>
  <c r="L6"/>
  <c r="F6"/>
  <c r="K6"/>
  <c r="F7"/>
  <c r="K7"/>
  <c r="D7"/>
  <c r="J7"/>
  <c r="D6"/>
  <c r="J6"/>
  <c r="C7"/>
  <c r="I7"/>
  <c r="C6"/>
  <c r="I6"/>
  <c r="K115" i="4"/>
  <c r="J115"/>
  <c r="I115"/>
  <c r="H115"/>
  <c r="G115"/>
  <c r="A115"/>
  <c r="B115"/>
  <c r="C115"/>
  <c r="D115"/>
  <c r="E115"/>
  <c r="K114"/>
  <c r="J114"/>
  <c r="I114"/>
  <c r="H114"/>
  <c r="G114"/>
  <c r="A114"/>
  <c r="B114"/>
  <c r="C114"/>
  <c r="D114"/>
  <c r="E114"/>
  <c r="K113"/>
  <c r="J113"/>
  <c r="I113"/>
  <c r="H113"/>
  <c r="G113"/>
  <c r="A113"/>
  <c r="B113"/>
  <c r="C113"/>
  <c r="D113"/>
  <c r="E113"/>
  <c r="K112"/>
  <c r="J112"/>
  <c r="I112"/>
  <c r="H112"/>
  <c r="G112"/>
  <c r="A112"/>
  <c r="B112"/>
  <c r="C112"/>
  <c r="D112"/>
  <c r="E112"/>
  <c r="K111"/>
  <c r="J111"/>
  <c r="I111"/>
  <c r="H111"/>
  <c r="G111"/>
  <c r="A111"/>
  <c r="B111"/>
  <c r="C111"/>
  <c r="D111"/>
  <c r="E111"/>
  <c r="K110"/>
  <c r="J110"/>
  <c r="I110"/>
  <c r="H110"/>
  <c r="G110"/>
  <c r="A110"/>
  <c r="B110"/>
  <c r="C110"/>
  <c r="D110"/>
  <c r="E110"/>
  <c r="K109"/>
  <c r="J109"/>
  <c r="I109"/>
  <c r="H109"/>
  <c r="G109"/>
  <c r="A109"/>
  <c r="B109"/>
  <c r="C109"/>
  <c r="D109"/>
  <c r="E109"/>
  <c r="K108"/>
  <c r="J108"/>
  <c r="I108"/>
  <c r="H108"/>
  <c r="G108"/>
  <c r="A108"/>
  <c r="B108"/>
  <c r="C108"/>
  <c r="D108"/>
  <c r="E108"/>
  <c r="K107"/>
  <c r="J107"/>
  <c r="I107"/>
  <c r="H107"/>
  <c r="G107"/>
  <c r="A107"/>
  <c r="B107"/>
  <c r="C107"/>
  <c r="D107"/>
  <c r="E107"/>
  <c r="K106"/>
  <c r="J106"/>
  <c r="I106"/>
  <c r="H106"/>
  <c r="G106"/>
  <c r="A106"/>
  <c r="B106"/>
  <c r="C106"/>
  <c r="D106"/>
  <c r="E106"/>
  <c r="K105"/>
  <c r="J105"/>
  <c r="I105"/>
  <c r="H105"/>
  <c r="G105"/>
  <c r="A105"/>
  <c r="B105"/>
  <c r="C105"/>
  <c r="D105"/>
  <c r="E105"/>
  <c r="K104"/>
  <c r="J104"/>
  <c r="I104"/>
  <c r="H104"/>
  <c r="G104"/>
  <c r="A104"/>
  <c r="B104"/>
  <c r="C104"/>
  <c r="D104"/>
  <c r="E104"/>
  <c r="K103"/>
  <c r="J103"/>
  <c r="I103"/>
  <c r="H103"/>
  <c r="G103"/>
  <c r="A103"/>
  <c r="B103"/>
  <c r="C103"/>
  <c r="D103"/>
  <c r="E103"/>
  <c r="K102"/>
  <c r="J102"/>
  <c r="I102"/>
  <c r="H102"/>
  <c r="G102"/>
  <c r="A102"/>
  <c r="B102"/>
  <c r="C102"/>
  <c r="D102"/>
  <c r="E102"/>
  <c r="K101"/>
  <c r="J101"/>
  <c r="I101"/>
  <c r="H101"/>
  <c r="G101"/>
  <c r="A101"/>
  <c r="B101"/>
  <c r="C101"/>
  <c r="D101"/>
  <c r="E101"/>
  <c r="K100"/>
  <c r="J100"/>
  <c r="I100"/>
  <c r="H100"/>
  <c r="G100"/>
  <c r="A100"/>
  <c r="B100"/>
  <c r="C100"/>
  <c r="D100"/>
  <c r="E100"/>
  <c r="K99"/>
  <c r="J99"/>
  <c r="I99"/>
  <c r="H99"/>
  <c r="G99"/>
  <c r="A99"/>
  <c r="B99"/>
  <c r="C99"/>
  <c r="D99"/>
  <c r="E99"/>
  <c r="K98"/>
  <c r="J98"/>
  <c r="I98"/>
  <c r="H98"/>
  <c r="G98"/>
  <c r="A98"/>
  <c r="B98"/>
  <c r="C98"/>
  <c r="D98"/>
  <c r="E98"/>
  <c r="K97"/>
  <c r="J97"/>
  <c r="I97"/>
  <c r="H97"/>
  <c r="G97"/>
  <c r="A97"/>
  <c r="B97"/>
  <c r="C97"/>
  <c r="D97"/>
  <c r="E97"/>
  <c r="K96"/>
  <c r="J96"/>
  <c r="I96"/>
  <c r="H96"/>
  <c r="G96"/>
  <c r="A96"/>
  <c r="B96"/>
  <c r="C96"/>
  <c r="D96"/>
  <c r="E96"/>
  <c r="K95"/>
  <c r="J95"/>
  <c r="I95"/>
  <c r="H95"/>
  <c r="G95"/>
  <c r="A95"/>
  <c r="B95"/>
  <c r="C95"/>
  <c r="D95"/>
  <c r="E95"/>
  <c r="K94"/>
  <c r="J94"/>
  <c r="I94"/>
  <c r="H94"/>
  <c r="G94"/>
  <c r="A94"/>
  <c r="B94"/>
  <c r="C94"/>
  <c r="D94"/>
  <c r="E94"/>
  <c r="K93"/>
  <c r="J93"/>
  <c r="I93"/>
  <c r="H93"/>
  <c r="G93"/>
  <c r="A93"/>
  <c r="B93"/>
  <c r="C93"/>
  <c r="D93"/>
  <c r="E93"/>
  <c r="K92"/>
  <c r="J92"/>
  <c r="I92"/>
  <c r="H92"/>
  <c r="G92"/>
  <c r="A92"/>
  <c r="B92"/>
  <c r="C92"/>
  <c r="D92"/>
  <c r="E92"/>
  <c r="K91"/>
  <c r="J91"/>
  <c r="I91"/>
  <c r="H91"/>
  <c r="G91"/>
  <c r="A91"/>
  <c r="B91"/>
  <c r="C91"/>
  <c r="D91"/>
  <c r="E91"/>
  <c r="K90"/>
  <c r="J90"/>
  <c r="I90"/>
  <c r="H90"/>
  <c r="G90"/>
  <c r="A90"/>
  <c r="B90"/>
  <c r="C90"/>
  <c r="D90"/>
  <c r="E90"/>
  <c r="K89"/>
  <c r="J89"/>
  <c r="I89"/>
  <c r="H89"/>
  <c r="G89"/>
  <c r="A89"/>
  <c r="B89"/>
  <c r="C89"/>
  <c r="D89"/>
  <c r="E89"/>
  <c r="K88"/>
  <c r="J88"/>
  <c r="I88"/>
  <c r="H88"/>
  <c r="G88"/>
  <c r="A88"/>
  <c r="B88"/>
  <c r="C88"/>
  <c r="D88"/>
  <c r="E88"/>
  <c r="K87"/>
  <c r="J87"/>
  <c r="I87"/>
  <c r="H87"/>
  <c r="G87"/>
  <c r="A87"/>
  <c r="B87"/>
  <c r="C87"/>
  <c r="D87"/>
  <c r="E87"/>
  <c r="K86"/>
  <c r="J86"/>
  <c r="I86"/>
  <c r="H86"/>
  <c r="G86"/>
  <c r="A86"/>
  <c r="B86"/>
  <c r="C86"/>
  <c r="D86"/>
  <c r="E86"/>
  <c r="K85"/>
  <c r="J85"/>
  <c r="I85"/>
  <c r="H85"/>
  <c r="G85"/>
  <c r="A85"/>
  <c r="B85"/>
  <c r="C85"/>
  <c r="D85"/>
  <c r="E85"/>
  <c r="K84"/>
  <c r="J84"/>
  <c r="I84"/>
  <c r="H84"/>
  <c r="G84"/>
  <c r="A84"/>
  <c r="B84"/>
  <c r="C84"/>
  <c r="D84"/>
  <c r="E84"/>
  <c r="K83"/>
  <c r="J83"/>
  <c r="I83"/>
  <c r="H83"/>
  <c r="G83"/>
  <c r="A83"/>
  <c r="B83"/>
  <c r="C83"/>
  <c r="D83"/>
  <c r="E83"/>
  <c r="A44"/>
  <c r="B44"/>
  <c r="C44"/>
  <c r="D44"/>
  <c r="E44"/>
  <c r="H44"/>
  <c r="I44"/>
  <c r="J44"/>
  <c r="K44"/>
  <c r="G44"/>
  <c r="A45"/>
  <c r="B45"/>
  <c r="C45"/>
  <c r="D45"/>
  <c r="E45"/>
  <c r="H45"/>
  <c r="I45"/>
  <c r="J45"/>
  <c r="K45"/>
  <c r="G45"/>
  <c r="A46"/>
  <c r="B46"/>
  <c r="C46"/>
  <c r="D46"/>
  <c r="E46"/>
  <c r="H46"/>
  <c r="I46"/>
  <c r="J46"/>
  <c r="K46"/>
  <c r="G46"/>
  <c r="A47"/>
  <c r="B47"/>
  <c r="C47"/>
  <c r="D47"/>
  <c r="E47"/>
  <c r="H47"/>
  <c r="I47"/>
  <c r="J47"/>
  <c r="K47"/>
  <c r="G47"/>
  <c r="A48"/>
  <c r="B48"/>
  <c r="C48"/>
  <c r="D48"/>
  <c r="E48"/>
  <c r="H48"/>
  <c r="I48"/>
  <c r="J48"/>
  <c r="K48"/>
  <c r="G48"/>
  <c r="A49"/>
  <c r="B49"/>
  <c r="C49"/>
  <c r="D49"/>
  <c r="E49"/>
  <c r="H49"/>
  <c r="I49"/>
  <c r="J49"/>
  <c r="K49"/>
  <c r="G49"/>
  <c r="A50"/>
  <c r="B50"/>
  <c r="C50"/>
  <c r="D50"/>
  <c r="E50"/>
  <c r="H50"/>
  <c r="I50"/>
  <c r="J50"/>
  <c r="K50"/>
  <c r="G50"/>
  <c r="A51"/>
  <c r="B51"/>
  <c r="C51"/>
  <c r="D51"/>
  <c r="E51"/>
  <c r="H51"/>
  <c r="I51"/>
  <c r="J51"/>
  <c r="K51"/>
  <c r="G51"/>
  <c r="A52"/>
  <c r="B52"/>
  <c r="C52"/>
  <c r="D52"/>
  <c r="E52"/>
  <c r="H52"/>
  <c r="I52"/>
  <c r="J52"/>
  <c r="K52"/>
  <c r="G52"/>
  <c r="A53"/>
  <c r="B53"/>
  <c r="C53"/>
  <c r="D53"/>
  <c r="E53"/>
  <c r="H53"/>
  <c r="I53"/>
  <c r="J53"/>
  <c r="K53"/>
  <c r="G53"/>
  <c r="A54"/>
  <c r="B54"/>
  <c r="C54"/>
  <c r="D54"/>
  <c r="E54"/>
  <c r="H54"/>
  <c r="I54"/>
  <c r="J54"/>
  <c r="K54"/>
  <c r="G54"/>
  <c r="A55"/>
  <c r="B55"/>
  <c r="C55"/>
  <c r="D55"/>
  <c r="E55"/>
  <c r="H55"/>
  <c r="I55"/>
  <c r="J55"/>
  <c r="K55"/>
  <c r="G55"/>
  <c r="A56"/>
  <c r="B56"/>
  <c r="C56"/>
  <c r="D56"/>
  <c r="E56"/>
  <c r="H56"/>
  <c r="I56"/>
  <c r="J56"/>
  <c r="K56"/>
  <c r="G56"/>
  <c r="A57"/>
  <c r="B57"/>
  <c r="C57"/>
  <c r="D57"/>
  <c r="E57"/>
  <c r="H57"/>
  <c r="I57"/>
  <c r="J57"/>
  <c r="K57"/>
  <c r="G57"/>
  <c r="A58"/>
  <c r="B58"/>
  <c r="C58"/>
  <c r="D58"/>
  <c r="E58"/>
  <c r="H58"/>
  <c r="I58"/>
  <c r="J58"/>
  <c r="K58"/>
  <c r="G58"/>
  <c r="A59"/>
  <c r="B59"/>
  <c r="C59"/>
  <c r="D59"/>
  <c r="E59"/>
  <c r="H59"/>
  <c r="I59"/>
  <c r="J59"/>
  <c r="K59"/>
  <c r="G59"/>
  <c r="A60"/>
  <c r="B60"/>
  <c r="C60"/>
  <c r="D60"/>
  <c r="E60"/>
  <c r="H60"/>
  <c r="I60"/>
  <c r="J60"/>
  <c r="K60"/>
  <c r="G60"/>
  <c r="A61"/>
  <c r="B61"/>
  <c r="C61"/>
  <c r="D61"/>
  <c r="E61"/>
  <c r="H61"/>
  <c r="I61"/>
  <c r="J61"/>
  <c r="K61"/>
  <c r="G61"/>
  <c r="A62"/>
  <c r="B62"/>
  <c r="C62"/>
  <c r="D62"/>
  <c r="E62"/>
  <c r="H62"/>
  <c r="I62"/>
  <c r="J62"/>
  <c r="K62"/>
  <c r="G62"/>
  <c r="A63"/>
  <c r="B63"/>
  <c r="C63"/>
  <c r="D63"/>
  <c r="E63"/>
  <c r="H63"/>
  <c r="I63"/>
  <c r="J63"/>
  <c r="K63"/>
  <c r="G63"/>
  <c r="A64"/>
  <c r="B64"/>
  <c r="C64"/>
  <c r="D64"/>
  <c r="E64"/>
  <c r="H64"/>
  <c r="I64"/>
  <c r="J64"/>
  <c r="K64"/>
  <c r="G64"/>
  <c r="A65"/>
  <c r="B65"/>
  <c r="C65"/>
  <c r="D65"/>
  <c r="E65"/>
  <c r="H65"/>
  <c r="I65"/>
  <c r="J65"/>
  <c r="K65"/>
  <c r="G65"/>
  <c r="A66"/>
  <c r="B66"/>
  <c r="C66"/>
  <c r="D66"/>
  <c r="E66"/>
  <c r="H66"/>
  <c r="I66"/>
  <c r="J66"/>
  <c r="K66"/>
  <c r="G66"/>
  <c r="A67"/>
  <c r="B67"/>
  <c r="C67"/>
  <c r="D67"/>
  <c r="E67"/>
  <c r="H67"/>
  <c r="I67"/>
  <c r="J67"/>
  <c r="K67"/>
  <c r="G67"/>
  <c r="A68"/>
  <c r="B68"/>
  <c r="C68"/>
  <c r="D68"/>
  <c r="E68"/>
  <c r="H68"/>
  <c r="I68"/>
  <c r="J68"/>
  <c r="K68"/>
  <c r="G68"/>
  <c r="A69"/>
  <c r="B69"/>
  <c r="C69"/>
  <c r="D69"/>
  <c r="E69"/>
  <c r="H69"/>
  <c r="I69"/>
  <c r="J69"/>
  <c r="K69"/>
  <c r="G69"/>
  <c r="A70"/>
  <c r="B70"/>
  <c r="C70"/>
  <c r="D70"/>
  <c r="E70"/>
  <c r="H70"/>
  <c r="I70"/>
  <c r="J70"/>
  <c r="K70"/>
  <c r="G70"/>
  <c r="A71"/>
  <c r="B71"/>
  <c r="C71"/>
  <c r="D71"/>
  <c r="E71"/>
  <c r="H71"/>
  <c r="I71"/>
  <c r="J71"/>
  <c r="K71"/>
  <c r="G71"/>
  <c r="A72"/>
  <c r="B72"/>
  <c r="C72"/>
  <c r="D72"/>
  <c r="E72"/>
  <c r="H72"/>
  <c r="I72"/>
  <c r="J72"/>
  <c r="K72"/>
  <c r="G72"/>
  <c r="A73"/>
  <c r="B73"/>
  <c r="C73"/>
  <c r="D73"/>
  <c r="E73"/>
  <c r="H73"/>
  <c r="I73"/>
  <c r="J73"/>
  <c r="K73"/>
  <c r="G73"/>
  <c r="A74"/>
  <c r="B74"/>
  <c r="C74"/>
  <c r="D74"/>
  <c r="E74"/>
  <c r="H74"/>
  <c r="I74"/>
  <c r="J74"/>
  <c r="K74"/>
  <c r="G74"/>
  <c r="A75"/>
  <c r="B75"/>
  <c r="C75"/>
  <c r="D75"/>
  <c r="E75"/>
  <c r="H75"/>
  <c r="I75"/>
  <c r="J75"/>
  <c r="K75"/>
  <c r="G75"/>
  <c r="A76"/>
  <c r="B76"/>
  <c r="C76"/>
  <c r="D76"/>
  <c r="E76"/>
  <c r="H76"/>
  <c r="I76"/>
  <c r="J76"/>
  <c r="K76"/>
  <c r="G76"/>
  <c r="B7"/>
  <c r="C7"/>
  <c r="D7"/>
  <c r="E7"/>
  <c r="I7"/>
  <c r="J7"/>
  <c r="K7"/>
  <c r="G7"/>
  <c r="B8"/>
  <c r="C8"/>
  <c r="D8"/>
  <c r="E8"/>
  <c r="I8"/>
  <c r="J8"/>
  <c r="K8"/>
  <c r="G8"/>
  <c r="B9"/>
  <c r="C9"/>
  <c r="D9"/>
  <c r="E9"/>
  <c r="I9"/>
  <c r="J9"/>
  <c r="K9"/>
  <c r="G9"/>
  <c r="B10"/>
  <c r="C10"/>
  <c r="D10"/>
  <c r="E10"/>
  <c r="I10"/>
  <c r="J10"/>
  <c r="K10"/>
  <c r="G10"/>
  <c r="B11"/>
  <c r="C11"/>
  <c r="D11"/>
  <c r="E11"/>
  <c r="I11"/>
  <c r="J11"/>
  <c r="K11"/>
  <c r="G11"/>
  <c r="B12"/>
  <c r="C12"/>
  <c r="D12"/>
  <c r="E12"/>
  <c r="I12"/>
  <c r="J12"/>
  <c r="K12"/>
  <c r="G12"/>
  <c r="B13"/>
  <c r="C13"/>
  <c r="D13"/>
  <c r="E13"/>
  <c r="I13"/>
  <c r="J13"/>
  <c r="K13"/>
  <c r="G13"/>
  <c r="B14"/>
  <c r="C14"/>
  <c r="D14"/>
  <c r="E14"/>
  <c r="I14"/>
  <c r="J14"/>
  <c r="K14"/>
  <c r="G14"/>
  <c r="B15"/>
  <c r="E15"/>
  <c r="I15"/>
  <c r="G15"/>
  <c r="B16"/>
  <c r="C16"/>
  <c r="D16"/>
  <c r="E16"/>
  <c r="I16"/>
  <c r="J16"/>
  <c r="K16"/>
  <c r="G16"/>
  <c r="B17"/>
  <c r="C17"/>
  <c r="D17"/>
  <c r="E17"/>
  <c r="G17"/>
  <c r="E18"/>
  <c r="G18"/>
  <c r="B19"/>
  <c r="C19"/>
  <c r="D19"/>
  <c r="E19"/>
  <c r="I19"/>
  <c r="J19"/>
  <c r="K19"/>
  <c r="G19"/>
  <c r="B20"/>
  <c r="C20"/>
  <c r="D20"/>
  <c r="E20"/>
  <c r="I20"/>
  <c r="J20"/>
  <c r="K20"/>
  <c r="G20"/>
  <c r="B21"/>
  <c r="C21"/>
  <c r="D21"/>
  <c r="E21"/>
  <c r="G21"/>
  <c r="B22"/>
  <c r="C22"/>
  <c r="D22"/>
  <c r="E22"/>
  <c r="I22"/>
  <c r="J22"/>
  <c r="K22"/>
  <c r="G22"/>
  <c r="B23"/>
  <c r="C23"/>
  <c r="D23"/>
  <c r="E23"/>
  <c r="I23"/>
  <c r="J23"/>
  <c r="K23"/>
  <c r="G23"/>
  <c r="B24"/>
  <c r="C24"/>
  <c r="D24"/>
  <c r="E24"/>
  <c r="I24"/>
  <c r="J24"/>
  <c r="K24"/>
  <c r="G24"/>
  <c r="B25"/>
  <c r="C25"/>
  <c r="D25"/>
  <c r="E25"/>
  <c r="I25"/>
  <c r="J25"/>
  <c r="K25"/>
  <c r="G25"/>
  <c r="A26"/>
  <c r="B26"/>
  <c r="C26"/>
  <c r="D26"/>
  <c r="E26"/>
  <c r="H26"/>
  <c r="I26"/>
  <c r="J26"/>
  <c r="K26"/>
  <c r="G26"/>
  <c r="B27"/>
  <c r="C27"/>
  <c r="D27"/>
  <c r="E27"/>
  <c r="I27"/>
  <c r="J27"/>
  <c r="K27"/>
  <c r="G27"/>
  <c r="B28"/>
  <c r="C28"/>
  <c r="D28"/>
  <c r="E28"/>
  <c r="I28"/>
  <c r="J28"/>
  <c r="K28"/>
  <c r="G28"/>
  <c r="B29"/>
  <c r="C29"/>
  <c r="D29"/>
  <c r="E29"/>
  <c r="G29"/>
  <c r="B30"/>
  <c r="C30"/>
  <c r="D30"/>
  <c r="E30"/>
  <c r="I30"/>
  <c r="J30"/>
  <c r="K30"/>
  <c r="G30"/>
  <c r="B31"/>
  <c r="C31"/>
  <c r="D31"/>
  <c r="E31"/>
  <c r="I31"/>
  <c r="J31"/>
  <c r="K31"/>
  <c r="G31"/>
  <c r="B32"/>
  <c r="C32"/>
  <c r="D32"/>
  <c r="E32"/>
  <c r="G32"/>
  <c r="B33"/>
  <c r="C33"/>
  <c r="D33"/>
  <c r="E33"/>
  <c r="I33"/>
  <c r="J33"/>
  <c r="K33"/>
  <c r="G33"/>
  <c r="B34"/>
  <c r="C34"/>
  <c r="D34"/>
  <c r="E34"/>
  <c r="I34"/>
  <c r="J34"/>
  <c r="K34"/>
  <c r="G34"/>
  <c r="B35"/>
  <c r="C35"/>
  <c r="D35"/>
  <c r="E35"/>
  <c r="I35"/>
  <c r="J35"/>
  <c r="K35"/>
  <c r="G35"/>
  <c r="B36"/>
  <c r="C36"/>
  <c r="D36"/>
  <c r="E36"/>
  <c r="I36"/>
  <c r="J36"/>
  <c r="K36"/>
  <c r="G36"/>
  <c r="B37"/>
  <c r="C37"/>
  <c r="D37"/>
  <c r="E37"/>
  <c r="I37"/>
  <c r="J37"/>
  <c r="K37"/>
  <c r="G37"/>
  <c r="B5"/>
  <c r="C5"/>
  <c r="D5"/>
  <c r="B6"/>
  <c r="C6"/>
  <c r="D6"/>
  <c r="I5"/>
  <c r="J5"/>
  <c r="K5"/>
  <c r="I6"/>
  <c r="J6"/>
  <c r="K6"/>
  <c r="G42" i="5"/>
  <c r="I42"/>
  <c r="G41"/>
  <c r="I41"/>
  <c r="G40"/>
  <c r="I40"/>
  <c r="G39"/>
  <c r="I39"/>
  <c r="G38"/>
  <c r="I38"/>
  <c r="I37"/>
  <c r="G36"/>
  <c r="I36"/>
  <c r="G35"/>
  <c r="I35"/>
  <c r="G34"/>
  <c r="I34"/>
  <c r="G31"/>
  <c r="I31"/>
  <c r="G30"/>
  <c r="I30"/>
  <c r="G29"/>
  <c r="I29"/>
  <c r="I28"/>
  <c r="G27"/>
  <c r="I27"/>
  <c r="G26"/>
  <c r="I26"/>
  <c r="G25"/>
  <c r="I25"/>
  <c r="G24"/>
  <c r="I24"/>
  <c r="G23"/>
  <c r="I23"/>
  <c r="G22"/>
  <c r="I22"/>
  <c r="J22"/>
  <c r="K22"/>
  <c r="L22"/>
  <c r="G21"/>
  <c r="I21"/>
  <c r="G20"/>
  <c r="I20"/>
  <c r="J20"/>
  <c r="K20"/>
  <c r="L20"/>
  <c r="G19"/>
  <c r="I19"/>
  <c r="I18"/>
  <c r="J18"/>
  <c r="K18"/>
  <c r="L18"/>
  <c r="G17"/>
  <c r="I17"/>
  <c r="J17"/>
  <c r="K17"/>
  <c r="L17"/>
  <c r="G16"/>
  <c r="I16"/>
  <c r="J16"/>
  <c r="K16"/>
  <c r="L16"/>
  <c r="G15"/>
  <c r="I15"/>
  <c r="J15"/>
  <c r="K15"/>
  <c r="L15"/>
  <c r="G14"/>
  <c r="I14"/>
  <c r="J14"/>
  <c r="K14"/>
  <c r="L14"/>
  <c r="G13"/>
  <c r="I13"/>
  <c r="J13"/>
  <c r="K13"/>
  <c r="L13"/>
  <c r="G12"/>
  <c r="I12"/>
  <c r="J12"/>
  <c r="K12"/>
  <c r="L12"/>
  <c r="G11"/>
  <c r="I11"/>
  <c r="J11"/>
  <c r="K11"/>
  <c r="L11"/>
  <c r="G10"/>
  <c r="I10"/>
  <c r="J10"/>
  <c r="K10"/>
  <c r="L10"/>
  <c r="G9"/>
  <c r="I9"/>
  <c r="J9"/>
  <c r="K9"/>
  <c r="L9"/>
  <c r="G8"/>
  <c r="I8"/>
  <c r="J8"/>
  <c r="K8"/>
  <c r="L8"/>
  <c r="G7"/>
  <c r="I7"/>
  <c r="J7"/>
  <c r="K7"/>
  <c r="L7"/>
  <c r="G6"/>
  <c r="I6"/>
  <c r="J6"/>
  <c r="K6"/>
  <c r="L6"/>
  <c r="G5"/>
  <c r="I5"/>
  <c r="J5"/>
  <c r="K5"/>
  <c r="L5"/>
  <c r="G4"/>
  <c r="I4"/>
  <c r="J4"/>
  <c r="K4"/>
  <c r="L4"/>
  <c r="N4"/>
  <c r="N5"/>
  <c r="N6"/>
  <c r="N7"/>
  <c r="N8"/>
  <c r="N9"/>
  <c r="N10"/>
  <c r="N11"/>
  <c r="N12"/>
  <c r="N13"/>
  <c r="N14"/>
  <c r="N15"/>
  <c r="N16"/>
  <c r="N17"/>
  <c r="J24"/>
  <c r="K24"/>
  <c r="L24"/>
  <c r="J26"/>
  <c r="K26"/>
  <c r="L26"/>
  <c r="J34"/>
  <c r="K34"/>
  <c r="L34"/>
  <c r="J36"/>
  <c r="K36"/>
  <c r="L36"/>
  <c r="N18"/>
  <c r="J19"/>
  <c r="K19"/>
  <c r="L19"/>
  <c r="N20"/>
  <c r="J21"/>
  <c r="K21"/>
  <c r="L21"/>
  <c r="N22"/>
  <c r="J23"/>
  <c r="K23"/>
  <c r="L23"/>
  <c r="J25"/>
  <c r="K25"/>
  <c r="L25"/>
  <c r="J27"/>
  <c r="K27"/>
  <c r="L27"/>
  <c r="J35"/>
  <c r="K35"/>
  <c r="L35"/>
  <c r="J28"/>
  <c r="K28"/>
  <c r="L28"/>
  <c r="J29"/>
  <c r="K29"/>
  <c r="L29"/>
  <c r="J30"/>
  <c r="K30"/>
  <c r="L30"/>
  <c r="J31"/>
  <c r="K31"/>
  <c r="L31"/>
  <c r="J38"/>
  <c r="K38"/>
  <c r="L38"/>
  <c r="J39"/>
  <c r="K39"/>
  <c r="L39"/>
  <c r="J40"/>
  <c r="K40"/>
  <c r="L40"/>
  <c r="J41"/>
  <c r="K41"/>
  <c r="L41"/>
  <c r="J42"/>
  <c r="K42"/>
  <c r="L42"/>
  <c r="G6" i="4"/>
  <c r="G5"/>
  <c r="N38" i="5"/>
  <c r="N40"/>
  <c r="N30"/>
  <c r="N42"/>
  <c r="N28"/>
  <c r="N41"/>
  <c r="N39"/>
  <c r="N35"/>
  <c r="N27"/>
  <c r="N25"/>
  <c r="N23"/>
  <c r="N36"/>
  <c r="N34"/>
  <c r="N31"/>
  <c r="N29"/>
  <c r="N26"/>
  <c r="N24"/>
  <c r="N21"/>
  <c r="N19"/>
  <c r="E6" i="4"/>
  <c r="E5"/>
  <c r="E32" i="1"/>
  <c r="E31"/>
  <c r="E30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5"/>
  <c r="E4"/>
  <c r="E3"/>
  <c r="E2"/>
  <c r="L2"/>
  <c r="L3"/>
  <c r="L4"/>
  <c r="L5"/>
  <c r="L6"/>
  <c r="L7"/>
  <c r="L8"/>
  <c r="L9"/>
  <c r="L10"/>
  <c r="L11"/>
  <c r="L12"/>
  <c r="L1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3"/>
  <c r="G2"/>
  <c r="H2"/>
  <c r="H3"/>
  <c r="H4"/>
  <c r="H5"/>
  <c r="H6"/>
  <c r="H7"/>
  <c r="H8"/>
  <c r="H9"/>
  <c r="H10"/>
  <c r="H11"/>
  <c r="H12"/>
  <c r="H13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14"/>
  <c r="H16"/>
  <c r="H17"/>
  <c r="H18"/>
  <c r="H19"/>
  <c r="H20"/>
  <c r="H21"/>
  <c r="H22"/>
  <c r="H23"/>
  <c r="H24"/>
  <c r="H25"/>
  <c r="H26"/>
  <c r="H27"/>
  <c r="H28"/>
  <c r="H29"/>
  <c r="H30"/>
  <c r="H31"/>
  <c r="H32"/>
  <c r="H15"/>
  <c r="H14"/>
  <c r="I27"/>
  <c r="I19"/>
  <c r="I14"/>
  <c r="I32"/>
  <c r="I31"/>
  <c r="I7"/>
  <c r="I30"/>
  <c r="I21"/>
  <c r="I6"/>
  <c r="I18"/>
  <c r="I24"/>
  <c r="I16"/>
  <c r="I23"/>
  <c r="I22"/>
  <c r="I29"/>
  <c r="I28"/>
  <c r="I20"/>
  <c r="I13"/>
  <c r="I5"/>
  <c r="I12"/>
  <c r="I4"/>
  <c r="I3"/>
  <c r="I26"/>
  <c r="I11"/>
  <c r="I15"/>
  <c r="I25"/>
  <c r="I17"/>
  <c r="I10"/>
  <c r="I2"/>
  <c r="I9"/>
  <c r="I8"/>
  <c r="K32"/>
  <c r="K30"/>
  <c r="K28"/>
  <c r="K26"/>
  <c r="K24"/>
  <c r="K22"/>
  <c r="K20"/>
  <c r="K18"/>
  <c r="K16"/>
  <c r="K14"/>
  <c r="K12"/>
  <c r="K10"/>
  <c r="K8"/>
  <c r="K6"/>
  <c r="K4"/>
  <c r="K2"/>
  <c r="K31"/>
  <c r="K29"/>
  <c r="K27"/>
  <c r="K25"/>
  <c r="K23"/>
  <c r="K21"/>
  <c r="K19"/>
  <c r="K17"/>
  <c r="K15"/>
  <c r="K13"/>
  <c r="K11"/>
  <c r="K9"/>
  <c r="K7"/>
  <c r="K5"/>
  <c r="K3"/>
  <c r="M18"/>
  <c r="M29"/>
  <c r="M28"/>
  <c r="M32"/>
  <c r="M16"/>
  <c r="M13"/>
  <c r="M15"/>
  <c r="M17"/>
  <c r="M30"/>
  <c r="M21"/>
  <c r="M27"/>
  <c r="M2"/>
  <c r="M6"/>
  <c r="M10"/>
  <c r="M14"/>
  <c r="M5"/>
  <c r="M9"/>
  <c r="M26"/>
  <c r="M25"/>
  <c r="M24"/>
  <c r="M23"/>
  <c r="M31"/>
  <c r="M22"/>
  <c r="M20"/>
  <c r="M19"/>
  <c r="M4"/>
  <c r="M8"/>
  <c r="M12"/>
  <c r="M3"/>
  <c r="M7"/>
  <c r="M11"/>
</calcChain>
</file>

<file path=xl/comments1.xml><?xml version="1.0" encoding="utf-8"?>
<comments xmlns="http://schemas.openxmlformats.org/spreadsheetml/2006/main">
  <authors>
    <author>AsposeUser</author>
  </authors>
  <commentList>
    <comment ref="M4" authorId="0">
      <text>
        <r>
          <rPr>
            <sz val="10"/>
            <rFont val="Arial"/>
            <family val="2"/>
          </rPr>
          <t>http://www.vetmed.auburn.edu/home/education/admissions/estimated-expenses</t>
        </r>
      </text>
    </comment>
    <comment ref="E5" authorId="0">
      <text>
        <r>
          <rPr>
            <sz val="10"/>
            <rFont val="Arial"/>
            <family val="2"/>
          </rPr>
          <t>includes transportation and health insurance</t>
        </r>
      </text>
    </comment>
    <comment ref="M5" authorId="0">
      <text>
        <r>
          <rPr>
            <sz val="10"/>
            <rFont val="Arial"/>
            <family val="2"/>
          </rPr>
          <t>http://www.vet.cornell.edu/financialaid/CostOfAttendance.cfm</t>
        </r>
      </text>
    </comment>
    <comment ref="E6" authorId="0">
      <text>
        <r>
          <rPr>
            <sz val="10"/>
            <rFont val="Arial"/>
            <family val="2"/>
          </rPr>
          <t>includes transportation</t>
        </r>
      </text>
    </comment>
    <comment ref="F6" authorId="0">
      <text>
        <r>
          <rPr>
            <sz val="10"/>
            <rFont val="Arial"/>
            <family val="2"/>
          </rPr>
          <t>for university health insurance</t>
        </r>
      </text>
    </comment>
    <comment ref="M6" authorId="0">
      <text>
        <r>
          <rPr>
            <sz val="10"/>
            <rFont val="Arial"/>
            <family val="2"/>
          </rPr>
          <t>http://sfs.colostate.edu/cost-of-attendance</t>
        </r>
      </text>
    </comment>
    <comment ref="B7" authorId="0">
      <text>
        <r>
          <rPr>
            <sz val="10"/>
            <rFont val="Arial"/>
            <family val="2"/>
          </rPr>
          <t>from http://education.vetmed.ufl.edu/files/2011/10/Vet-Student-Budget-2011-2012-SFA.pdf</t>
        </r>
      </text>
    </comment>
    <comment ref="E7" authorId="0">
      <text>
        <r>
          <rPr>
            <sz val="10"/>
            <rFont val="Arial"/>
            <family val="2"/>
          </rPr>
          <t>includes health insurance</t>
        </r>
      </text>
    </comment>
    <comment ref="F7" authorId="0">
      <text>
        <r>
          <rPr>
            <sz val="10"/>
            <rFont val="Arial"/>
            <family val="2"/>
          </rPr>
          <t>includes computer/phone, clothing maintenance</t>
        </r>
      </text>
    </comment>
    <comment ref="M7" authorId="0">
      <text>
        <r>
          <rPr>
            <sz val="10"/>
            <rFont val="Arial"/>
            <family val="2"/>
          </rPr>
          <t>http://www.sfa.ufl.edu/basics/cost-of-attendance/</t>
        </r>
      </text>
    </comment>
    <comment ref="M8" authorId="0">
      <text>
        <r>
          <rPr>
            <sz val="10"/>
            <rFont val="Arial"/>
            <family val="2"/>
          </rPr>
          <t>http://www.osfa.uiuc.edu/cost/grad/res_1213.html</t>
        </r>
      </text>
    </comment>
    <comment ref="M9" authorId="0">
      <text>
        <r>
          <rPr>
            <sz val="10"/>
            <rFont val="Arial"/>
            <family val="2"/>
          </rPr>
          <t>http://www.financialaid.iastate.edu/faq/costofattendance.php</t>
        </r>
      </text>
    </comment>
    <comment ref="M10" authorId="0">
      <text>
        <r>
          <rPr>
            <sz val="10"/>
            <rFont val="Arial"/>
            <family val="2"/>
          </rPr>
          <t>http://www.k-state.edu/sfa/tuitionandcosts/vmtc.htm
Not updated since 2010</t>
        </r>
      </text>
    </comment>
    <comment ref="E11" authorId="0">
      <text>
        <r>
          <rPr>
            <sz val="10"/>
            <rFont val="Arial"/>
            <family val="2"/>
          </rPr>
          <t>includes miscellaneous</t>
        </r>
      </text>
    </comment>
    <comment ref="M11" authorId="0">
      <text>
        <r>
          <rPr>
            <sz val="10"/>
            <rFont val="Arial"/>
            <family val="2"/>
          </rPr>
          <t>http://www.lsu.edu/departments/financialaid/CostofAttendance/item18096.html</t>
        </r>
      </text>
    </comment>
    <comment ref="M12" authorId="0">
      <text>
        <r>
          <rPr>
            <sz val="10"/>
            <rFont val="Arial"/>
            <family val="2"/>
          </rPr>
          <t>http://onestop.umn.edu/finances/costs_and_tuition/cost_of_attendance/index.html?year=2012-13&amp;residency=resident&amp;program=vetmed</t>
        </r>
      </text>
    </comment>
    <comment ref="E13" authorId="0">
      <text>
        <r>
          <rPr>
            <sz val="10"/>
            <rFont val="Arial"/>
            <family val="2"/>
          </rPr>
          <t>includes transportation</t>
        </r>
      </text>
    </comment>
    <comment ref="M13" authorId="0">
      <text>
        <r>
          <rPr>
            <sz val="10"/>
            <rFont val="Arial"/>
            <family val="2"/>
          </rPr>
          <t>http://www.sfa.msstate.edu/cost/</t>
        </r>
      </text>
    </comment>
    <comment ref="F14" authorId="0">
      <text>
        <r>
          <rPr>
            <sz val="10"/>
            <rFont val="Arial"/>
            <family val="2"/>
          </rPr>
          <t>includes health insurance</t>
        </r>
      </text>
    </comment>
    <comment ref="M14" authorId="0">
      <text>
        <r>
          <rPr>
            <sz val="10"/>
            <rFont val="Arial"/>
            <family val="2"/>
          </rPr>
          <t>http://www.finaid.msu.edu/read/budcvm.pdf</t>
        </r>
      </text>
    </comment>
    <comment ref="E15" authorId="0">
      <text>
        <r>
          <rPr>
            <sz val="10"/>
            <rFont val="Arial"/>
            <family val="2"/>
          </rPr>
          <t>includes transportation</t>
        </r>
      </text>
    </comment>
    <comment ref="F15" authorId="0">
      <text>
        <r>
          <rPr>
            <sz val="10"/>
            <rFont val="Arial"/>
            <family val="2"/>
          </rPr>
          <t>for university health insurance</t>
        </r>
      </text>
    </comment>
    <comment ref="M15" authorId="0">
      <text>
        <r>
          <rPr>
            <sz val="10"/>
            <rFont val="Arial"/>
            <family val="2"/>
          </rPr>
          <t>http://www7.acs.ncsu.edu/financial_aid/costdvm.html</t>
        </r>
      </text>
    </comment>
    <comment ref="E16" authorId="0">
      <text>
        <r>
          <rPr>
            <sz val="10"/>
            <rFont val="Arial"/>
            <family val="2"/>
          </rPr>
          <t>includes miscellaneous</t>
        </r>
      </text>
    </comment>
    <comment ref="M16" authorId="0">
      <text>
        <r>
          <rPr>
            <sz val="10"/>
            <rFont val="Arial"/>
            <family val="2"/>
          </rPr>
          <t>https://financialaid.okstate.edu/costs-veterinary-medicine-students</t>
        </r>
      </text>
    </comment>
    <comment ref="E17" authorId="0">
      <text>
        <r>
          <rPr>
            <sz val="10"/>
            <rFont val="Arial"/>
            <family val="2"/>
          </rPr>
          <t>includes travel, recreation, clothing, peronal</t>
        </r>
      </text>
    </comment>
    <comment ref="M17" authorId="0">
      <text>
        <r>
          <rPr>
            <sz val="10"/>
            <rFont val="Arial"/>
            <family val="2"/>
          </rPr>
          <t>http://oregonstate.edu/financialaid/cost-attendance</t>
        </r>
      </text>
    </comment>
    <comment ref="B18" authorId="0">
      <text>
        <r>
          <rPr>
            <sz val="10"/>
            <rFont val="Arial"/>
            <family val="2"/>
          </rPr>
          <t>http://vet.osu.edu/assets/pdf/education/dvmProgram/incomingClass/financialAidPowerPointPresentation.pdf</t>
        </r>
      </text>
    </comment>
    <comment ref="C18" authorId="0">
      <text>
        <r>
          <rPr>
            <sz val="10"/>
            <rFont val="Arial"/>
            <family val="2"/>
          </rPr>
          <t>http://vet.osu.edu/assets/pdf/education/dvmProgram/incomingClass/financialAidPowerPointPresentation.pdf</t>
        </r>
      </text>
    </comment>
    <comment ref="D18" authorId="0">
      <text>
        <r>
          <rPr>
            <sz val="10"/>
            <rFont val="Arial"/>
            <family val="2"/>
          </rPr>
          <t>http://vet.osu.edu/assets/pdf/education/dvmProgram/incomingClass/financialAidPowerPointPresentation.pdf</t>
        </r>
      </text>
    </comment>
    <comment ref="E18" authorId="0">
      <text>
        <r>
          <rPr>
            <sz val="10"/>
            <rFont val="Arial"/>
            <family val="2"/>
          </rPr>
          <t>http://vet.osu.edu/assets/pdf/education/dvmProgram/incomingClass/financialAidPowerPointPresentation.pdf</t>
        </r>
      </text>
    </comment>
    <comment ref="F18" authorId="0">
      <text>
        <r>
          <rPr>
            <sz val="10"/>
            <rFont val="Arial"/>
            <family val="2"/>
          </rPr>
          <t>http://vet.osu.edu/assets/pdf/education/dvmProgram/incomingClass/financialAidPowerPointPresentation.pdf</t>
        </r>
      </text>
    </comment>
    <comment ref="G18" authorId="0">
      <text>
        <r>
          <rPr>
            <sz val="10"/>
            <rFont val="Arial"/>
            <family val="2"/>
          </rPr>
          <t>total listed is as found on school website http://vet.osu.edu/education/tuition-fees-and-payment-information
despite that being lower than figures presented in OFSA CVM orientation http://vet.osu.edu/assets/pdf/education/dvmProgram/incomingClass/financialAidPowerPointPresentation.pdf</t>
        </r>
      </text>
    </comment>
    <comment ref="M18" authorId="0">
      <text>
        <r>
          <rPr>
            <sz val="10"/>
            <rFont val="Arial"/>
            <family val="2"/>
          </rPr>
          <t>http://vet.osu.edu/education/tuition-fees-and-payment-information
http://vet.osu.edu/assets/pdf/education/dvmProgram/incomingClass/financialAidPowerPointPresentation.pdf</t>
        </r>
      </text>
    </comment>
    <comment ref="F19" authorId="0">
      <text>
        <r>
          <rPr>
            <sz val="10"/>
            <rFont val="Arial"/>
            <family val="2"/>
          </rPr>
          <t>includes UPenn health insurance</t>
        </r>
      </text>
    </comment>
    <comment ref="M19" authorId="0">
      <text>
        <r>
          <rPr>
            <sz val="10"/>
            <rFont val="Arial"/>
            <family val="2"/>
          </rPr>
          <t>http://www.vet.upenn.edu/Portals/0/media/student_affairs/ClassBudgets2012-2013.pdf</t>
        </r>
      </text>
    </comment>
    <comment ref="E20" authorId="0">
      <text>
        <r>
          <rPr>
            <sz val="10"/>
            <rFont val="Arial"/>
            <family val="2"/>
          </rPr>
          <t>includes miscellaneous</t>
        </r>
      </text>
    </comment>
    <comment ref="M20" authorId="0">
      <text>
        <r>
          <rPr>
            <sz val="10"/>
            <rFont val="Arial"/>
            <family val="2"/>
          </rPr>
          <t>http://www.purdue.edu/dfa/all/vet_cost12-13.php</t>
        </r>
      </text>
    </comment>
    <comment ref="E21" authorId="0">
      <text>
        <r>
          <rPr>
            <sz val="10"/>
            <rFont val="Arial"/>
            <family val="2"/>
          </rPr>
          <t>includes miscellaneous</t>
        </r>
      </text>
    </comment>
    <comment ref="M21" authorId="0">
      <text>
        <r>
          <rPr>
            <sz val="10"/>
            <rFont val="Arial"/>
            <family val="2"/>
          </rPr>
          <t>http://vetmed.tamu.edu/dvm/future/tuition</t>
        </r>
      </text>
    </comment>
    <comment ref="E22" authorId="0">
      <text>
        <r>
          <rPr>
            <sz val="10"/>
            <rFont val="Arial"/>
            <family val="2"/>
          </rPr>
          <t>includes miscellaneous</t>
        </r>
      </text>
    </comment>
    <comment ref="M22" authorId="0">
      <text>
        <r>
          <rPr>
            <sz val="10"/>
            <rFont val="Arial"/>
            <family val="2"/>
          </rPr>
          <t>http://finaid.utk.edu/costs/vm.shtml</t>
        </r>
      </text>
    </comment>
    <comment ref="M23" authorId="0">
      <text>
        <r>
          <rPr>
            <sz val="10"/>
            <rFont val="Arial"/>
            <family val="2"/>
          </rPr>
          <t>http://www.tufts.edu/vet/admissions/resources/tcsvm_cost_of_education_12-13.pdf</t>
        </r>
      </text>
    </comment>
    <comment ref="M24" authorId="0">
      <text>
        <r>
          <rPr>
            <sz val="10"/>
            <rFont val="Arial"/>
            <family val="2"/>
          </rPr>
          <t>no COA estimate on website; figures shown are copied from Auburn due to the two schools' proximity</t>
        </r>
      </text>
    </comment>
    <comment ref="E25" authorId="0">
      <text>
        <r>
          <rPr>
            <sz val="10"/>
            <rFont val="Arial"/>
            <family val="2"/>
          </rPr>
          <t>includes medical, recreation, clothing, personal</t>
        </r>
      </text>
    </comment>
    <comment ref="M25" authorId="0">
      <text>
        <r>
          <rPr>
            <sz val="10"/>
            <rFont val="Arial"/>
            <family val="2"/>
          </rPr>
          <t>http://www.vetmed.ucdavis.edu/students/dvm_program/financial_aid/tuitiion_and_fees.cfm
not updated since 2011</t>
        </r>
      </text>
    </comment>
    <comment ref="M26" authorId="0">
      <text>
        <r>
          <rPr>
            <sz val="10"/>
            <rFont val="Arial"/>
            <family val="2"/>
          </rPr>
          <t>http://www.vet.uga.edu/academic/welcome/insurance.php</t>
        </r>
      </text>
    </comment>
    <comment ref="E27" authorId="0">
      <text>
        <r>
          <rPr>
            <sz val="10"/>
            <rFont val="Arial"/>
            <family val="2"/>
          </rPr>
          <t>includes transportation</t>
        </r>
      </text>
    </comment>
    <comment ref="M27" authorId="0">
      <text>
        <r>
          <rPr>
            <sz val="10"/>
            <rFont val="Arial"/>
            <family val="2"/>
          </rPr>
          <t>http://vetmed.missouri.edu/financial-aid-cost-of-attendance.htm</t>
        </r>
      </text>
    </comment>
    <comment ref="M28" authorId="0">
      <text>
        <r>
          <rPr>
            <sz val="10"/>
            <rFont val="Arial"/>
            <family val="2"/>
          </rPr>
          <t>http://www.vetmed.vt.edu/acad/dvm/finance.asp</t>
        </r>
      </text>
    </comment>
    <comment ref="F29" authorId="0">
      <text>
        <r>
          <rPr>
            <sz val="10"/>
            <rFont val="Arial"/>
            <family val="2"/>
          </rPr>
          <t>for classroom responder</t>
        </r>
      </text>
    </comment>
    <comment ref="M29" authorId="0">
      <text>
        <r>
          <rPr>
            <sz val="10"/>
            <rFont val="Arial"/>
            <family val="2"/>
          </rPr>
          <t>http://www.westernu.edu/financial-budgets-veterinary</t>
        </r>
      </text>
    </comment>
    <comment ref="M30" authorId="0">
      <text>
        <r>
          <rPr>
            <sz val="10"/>
            <rFont val="Arial"/>
            <family val="2"/>
          </rPr>
          <t>http://www.finaid.wisc.edu/200.htm</t>
        </r>
      </text>
    </comment>
    <comment ref="M31" authorId="0">
      <text>
        <r>
          <rPr>
            <sz val="10"/>
            <rFont val="Arial"/>
            <family val="2"/>
          </rPr>
          <t>http://www.finaid.wsu.edu/coa.html</t>
        </r>
      </text>
    </comment>
    <comment ref="M34" authorId="0">
      <text>
        <r>
          <rPr>
            <sz val="10"/>
            <rFont val="Arial"/>
            <family val="2"/>
          </rPr>
          <t>$US
http://www.rossu.edu/veterinary-school/students/Ross-Vet-School-Financial-Aid-Student-Loan-Estimator.cfm</t>
        </r>
      </text>
    </comment>
    <comment ref="M35" authorId="0">
      <text>
        <r>
          <rPr>
            <sz val="10"/>
            <rFont val="Arial"/>
            <family val="2"/>
          </rPr>
          <t>$US
no COA estimate on website; figures shown are copied from Ross due to the schools' proximity</t>
        </r>
      </text>
    </comment>
    <comment ref="M36" authorId="0">
      <text>
        <r>
          <rPr>
            <sz val="10"/>
            <rFont val="Arial"/>
            <family val="2"/>
          </rPr>
          <t>$US
no COA estimate on website; figures shown are copied from Ross due to the schools' proximity</t>
        </r>
      </text>
    </comment>
    <comment ref="M38" authorId="0">
      <text>
        <r>
          <rPr>
            <sz val="10"/>
            <rFont val="Arial"/>
            <family val="2"/>
          </rPr>
          <t>$CN
http://avc.upei.ca/files/avc/ish.pdf p20</t>
        </r>
      </text>
    </comment>
    <comment ref="B39" authorId="0">
      <text>
        <r>
          <rPr>
            <sz val="10"/>
            <rFont val="Arial"/>
            <family val="2"/>
          </rPr>
          <t xml:space="preserve"> $146 per half course, estimate 6 courses per semester, 2 semesters per year</t>
        </r>
      </text>
    </comment>
    <comment ref="C39" authorId="0">
      <text>
        <r>
          <rPr>
            <sz val="10"/>
            <rFont val="Arial"/>
            <family val="2"/>
          </rPr>
          <t>$941/month based on the 2010-2011 Alberta Students Finance budget figures; 12 months' worth listed here</t>
        </r>
      </text>
    </comment>
    <comment ref="M39" authorId="0">
      <text>
        <r>
          <rPr>
            <sz val="10"/>
            <rFont val="Arial"/>
            <family val="2"/>
          </rPr>
          <t>$CN
http://www.ucalgary.ca/studentfinance/costpayment/cost
uses 2010 figures</t>
        </r>
      </text>
    </comment>
    <comment ref="M40" authorId="0">
      <text>
        <r>
          <rPr>
            <sz val="10"/>
            <rFont val="Arial"/>
            <family val="2"/>
          </rPr>
          <t>$CN
http://www.uoguelph.ca/registrar/graduatestudies/index.cfm?future/costs</t>
        </r>
      </text>
    </comment>
    <comment ref="C41" authorId="0">
      <text>
        <r>
          <rPr>
            <sz val="10"/>
            <rFont val="Arial"/>
            <family val="2"/>
          </rPr>
          <t>Housing only</t>
        </r>
      </text>
    </comment>
    <comment ref="M41" authorId="0">
      <text>
        <r>
          <rPr>
            <sz val="10"/>
            <rFont val="Arial"/>
            <family val="2"/>
          </rPr>
          <t>$CN
http://explore.usask.ca/moneymatters/</t>
        </r>
      </text>
    </comment>
    <comment ref="C42" authorId="0">
      <text>
        <r>
          <rPr>
            <sz val="10"/>
            <rFont val="Arial"/>
            <family val="2"/>
          </rPr>
          <t>includes housing and bills, food, phone</t>
        </r>
      </text>
    </comment>
    <comment ref="E42" authorId="0">
      <text>
        <r>
          <rPr>
            <sz val="10"/>
            <rFont val="Arial"/>
            <family val="2"/>
          </rPr>
          <t>includes arrival costs, medical insurance and dental insurance</t>
        </r>
      </text>
    </comment>
    <comment ref="M42" authorId="0">
      <text>
        <r>
          <rPr>
            <sz val="10"/>
            <rFont val="Arial"/>
            <family val="2"/>
          </rPr>
          <t>$CN
http://www.bei.umontreal.ca/english/mtl_budget.htm</t>
        </r>
      </text>
    </comment>
  </commentList>
</comments>
</file>

<file path=xl/sharedStrings.xml><?xml version="1.0" encoding="utf-8"?>
<sst xmlns="http://schemas.openxmlformats.org/spreadsheetml/2006/main" count="582" uniqueCount="279">
  <si>
    <t>In State tuition</t>
  </si>
  <si>
    <t>Out of State tuition</t>
  </si>
  <si>
    <t>Living Expenses</t>
  </si>
  <si>
    <t>Missouri</t>
  </si>
  <si>
    <t>NC State</t>
  </si>
  <si>
    <t>Oklahoma</t>
  </si>
  <si>
    <t>Oregon State</t>
  </si>
  <si>
    <t>Purdue</t>
  </si>
  <si>
    <t>Ross</t>
  </si>
  <si>
    <t>St Georges</t>
  </si>
  <si>
    <t>St Matthews</t>
  </si>
  <si>
    <t>TAMU</t>
  </si>
  <si>
    <t>Tufts</t>
  </si>
  <si>
    <t>U Penn</t>
  </si>
  <si>
    <t>UCDavis</t>
  </si>
  <si>
    <t>VA MD</t>
  </si>
  <si>
    <t>Washington</t>
  </si>
  <si>
    <t>Western</t>
  </si>
  <si>
    <t>Wisconsin</t>
  </si>
  <si>
    <t>Total In State</t>
  </si>
  <si>
    <t>Total Out Of State</t>
  </si>
  <si>
    <t>NAVLE Pass</t>
  </si>
  <si>
    <t>InState Rank</t>
  </si>
  <si>
    <t>Total InState Rank</t>
  </si>
  <si>
    <t>Out of State Rank</t>
  </si>
  <si>
    <t>Total Out of State Rank</t>
  </si>
  <si>
    <t>Tuskegee</t>
  </si>
  <si>
    <t>VetSupplyImg</t>
  </si>
  <si>
    <t>Davis.png</t>
  </si>
  <si>
    <t>Washington.png</t>
  </si>
  <si>
    <t>Oregon.png</t>
  </si>
  <si>
    <t>Western.png</t>
  </si>
  <si>
    <t>OSU-Ohio</t>
  </si>
  <si>
    <t>MapPosX</t>
  </si>
  <si>
    <t>MapPosY</t>
  </si>
  <si>
    <t>Wisconsin.png</t>
  </si>
  <si>
    <t>Tufts.png</t>
  </si>
  <si>
    <t>Purdue.png</t>
  </si>
  <si>
    <t>Ohio.png</t>
  </si>
  <si>
    <t>Oklahoma.png</t>
  </si>
  <si>
    <t>Name</t>
  </si>
  <si>
    <t>id</t>
  </si>
  <si>
    <t>ncs</t>
  </si>
  <si>
    <t>wis</t>
  </si>
  <si>
    <t>stm</t>
  </si>
  <si>
    <t>oks</t>
  </si>
  <si>
    <t>tam</t>
  </si>
  <si>
    <t>tus</t>
  </si>
  <si>
    <t>ors</t>
  </si>
  <si>
    <t>pur</t>
  </si>
  <si>
    <t>stg</t>
  </si>
  <si>
    <t>ucd</t>
  </si>
  <si>
    <t>ohs</t>
  </si>
  <si>
    <t>vam</t>
  </si>
  <si>
    <t>tuf</t>
  </si>
  <si>
    <t>utn</t>
  </si>
  <si>
    <t>ros</t>
  </si>
  <si>
    <t>was</t>
  </si>
  <si>
    <t>wst</t>
  </si>
  <si>
    <t>upn</t>
  </si>
  <si>
    <t>Auburn</t>
  </si>
  <si>
    <t>Colorado</t>
  </si>
  <si>
    <t>Cornell</t>
  </si>
  <si>
    <t>Florida</t>
  </si>
  <si>
    <t>Georgia</t>
  </si>
  <si>
    <t>Illinois</t>
  </si>
  <si>
    <t>ISU</t>
  </si>
  <si>
    <t>K State</t>
  </si>
  <si>
    <t>LSU</t>
  </si>
  <si>
    <t>Michigan</t>
  </si>
  <si>
    <t>Minnesota</t>
  </si>
  <si>
    <t>Mississippi State</t>
  </si>
  <si>
    <t>mrs</t>
  </si>
  <si>
    <t>mns</t>
  </si>
  <si>
    <t>mss</t>
  </si>
  <si>
    <t>lsu</t>
  </si>
  <si>
    <t>ils</t>
  </si>
  <si>
    <t>isu</t>
  </si>
  <si>
    <t>gas</t>
  </si>
  <si>
    <t>fls</t>
  </si>
  <si>
    <t>cor</t>
  </si>
  <si>
    <t>cos</t>
  </si>
  <si>
    <t>aub</t>
  </si>
  <si>
    <t>ksu</t>
  </si>
  <si>
    <t>Colorado.png</t>
  </si>
  <si>
    <t>Texas.png</t>
  </si>
  <si>
    <t>Kansas.png</t>
  </si>
  <si>
    <t>missouri.png</t>
  </si>
  <si>
    <t>LSU.png</t>
  </si>
  <si>
    <t>tennessee.png</t>
  </si>
  <si>
    <t>Auburn.png</t>
  </si>
  <si>
    <t>Georgia.png</t>
  </si>
  <si>
    <t>Florida.png</t>
  </si>
  <si>
    <t>Iowa.png</t>
  </si>
  <si>
    <t>Minnesota.png</t>
  </si>
  <si>
    <t>Illinois.png</t>
  </si>
  <si>
    <t>Michigan.png</t>
  </si>
  <si>
    <t>North_Carolina.png</t>
  </si>
  <si>
    <t>virginia.png</t>
  </si>
  <si>
    <t>penn.png</t>
  </si>
  <si>
    <t>Cornell.png</t>
  </si>
  <si>
    <t>ross_shortage.png</t>
  </si>
  <si>
    <t>State</t>
  </si>
  <si>
    <t>Alabama</t>
  </si>
  <si>
    <t>Iowa</t>
  </si>
  <si>
    <t>Kansas</t>
  </si>
  <si>
    <t>Louisianna</t>
  </si>
  <si>
    <t>Mississippi</t>
  </si>
  <si>
    <t>North Carolina</t>
  </si>
  <si>
    <t>Oregon</t>
  </si>
  <si>
    <t>Ohio</t>
  </si>
  <si>
    <t>New York</t>
  </si>
  <si>
    <t>Texas</t>
  </si>
  <si>
    <t>mic</t>
  </si>
  <si>
    <t>Virginia</t>
  </si>
  <si>
    <t>U Tenn</t>
  </si>
  <si>
    <t>Tennessee</t>
  </si>
  <si>
    <t>California</t>
  </si>
  <si>
    <t>Pennsylvania</t>
  </si>
  <si>
    <t>Indiana</t>
  </si>
  <si>
    <t>Massacheusetts</t>
  </si>
  <si>
    <t>LivingRank</t>
  </si>
  <si>
    <t>Islands</t>
  </si>
  <si>
    <t>OSU</t>
  </si>
  <si>
    <t>school</t>
  </si>
  <si>
    <t>AUB</t>
  </si>
  <si>
    <t>COR</t>
  </si>
  <si>
    <t>CSU</t>
  </si>
  <si>
    <t>FLA</t>
  </si>
  <si>
    <t>ILL</t>
  </si>
  <si>
    <t>KSU</t>
  </si>
  <si>
    <t>MIN</t>
  </si>
  <si>
    <t xml:space="preserve">MIS </t>
  </si>
  <si>
    <t>MSU</t>
  </si>
  <si>
    <t>NCSU</t>
  </si>
  <si>
    <t>OKL</t>
  </si>
  <si>
    <t>ORE</t>
  </si>
  <si>
    <t>PENN</t>
  </si>
  <si>
    <t>PUR</t>
  </si>
  <si>
    <t>TENN</t>
  </si>
  <si>
    <t>TUF</t>
  </si>
  <si>
    <t>TUS</t>
  </si>
  <si>
    <t>UCD</t>
  </si>
  <si>
    <t>UGA</t>
  </si>
  <si>
    <t>UMO</t>
  </si>
  <si>
    <t>VMR</t>
  </si>
  <si>
    <t>WES</t>
  </si>
  <si>
    <t>WIS</t>
  </si>
  <si>
    <t>WSU</t>
  </si>
  <si>
    <t>ROS</t>
  </si>
  <si>
    <t>SGU</t>
  </si>
  <si>
    <t>SMU</t>
  </si>
  <si>
    <t>4yr cumulative total</t>
  </si>
  <si>
    <t>Note</t>
  </si>
  <si>
    <r>
      <t>Tuition fees of up to</t>
    </r>
    <r>
      <rPr>
        <b/>
        <sz val="11"/>
        <color indexed="8"/>
        <rFont val="Calibri"/>
        <family val="2"/>
      </rPr>
      <t xml:space="preserve"> $221,411</t>
    </r>
    <r>
      <rPr>
        <sz val="11"/>
        <color theme="1"/>
        <rFont val="Calibri"/>
        <family val="2"/>
        <scheme val="minor"/>
      </rPr>
      <t xml:space="preserve"> can be expected if the student does not establish in-state residency after the first year.</t>
    </r>
  </si>
  <si>
    <r>
      <t xml:space="preserve">Tuition fees of up to </t>
    </r>
    <r>
      <rPr>
        <b/>
        <sz val="11"/>
        <color indexed="8"/>
        <rFont val="Calibri"/>
        <family val="2"/>
      </rPr>
      <t>$280,209</t>
    </r>
    <r>
      <rPr>
        <sz val="11"/>
        <color theme="1"/>
        <rFont val="Calibri"/>
        <family val="2"/>
        <scheme val="minor"/>
      </rPr>
      <t xml:space="preserve"> can be expected if the student does not establish in-state residency after the first year.</t>
    </r>
  </si>
  <si>
    <r>
      <t xml:space="preserve">Tuition fees of up to </t>
    </r>
    <r>
      <rPr>
        <b/>
        <sz val="11"/>
        <color indexed="8"/>
        <rFont val="Calibri"/>
        <family val="2"/>
      </rPr>
      <t>$203,205</t>
    </r>
    <r>
      <rPr>
        <sz val="11"/>
        <color theme="1"/>
        <rFont val="Calibri"/>
        <family val="2"/>
        <scheme val="minor"/>
      </rPr>
      <t xml:space="preserve"> can be expected if the student does not establish in-state residency after the first year.</t>
    </r>
  </si>
  <si>
    <t>12-13 in</t>
  </si>
  <si>
    <t>13-14 in</t>
  </si>
  <si>
    <t>14-15 in</t>
  </si>
  <si>
    <t>15-16 in</t>
  </si>
  <si>
    <t>% annual increase</t>
  </si>
  <si>
    <t>12-13out</t>
  </si>
  <si>
    <t>13-14 out</t>
  </si>
  <si>
    <t>14-15out</t>
  </si>
  <si>
    <t>15-16out</t>
  </si>
  <si>
    <r>
      <t xml:space="preserve">Tuition fees of up to </t>
    </r>
    <r>
      <rPr>
        <b/>
        <sz val="11"/>
        <color indexed="8"/>
        <rFont val="Calibri"/>
        <family val="2"/>
      </rPr>
      <t>$217,535</t>
    </r>
    <r>
      <rPr>
        <sz val="11"/>
        <color theme="1"/>
        <rFont val="Calibri"/>
        <family val="2"/>
        <scheme val="minor"/>
      </rPr>
      <t xml:space="preserve"> can be expected if the student does not establish in-state residency after the first year.</t>
    </r>
  </si>
  <si>
    <t>year 1</t>
  </si>
  <si>
    <t>year 2</t>
  </si>
  <si>
    <t>year 3</t>
  </si>
  <si>
    <t>year 4</t>
  </si>
  <si>
    <r>
      <t>Auburn University</t>
    </r>
    <r>
      <rPr>
        <sz val="10"/>
        <color indexed="8"/>
        <rFont val="Arial"/>
        <family val="2"/>
      </rPr>
      <t> College of Veterinary Medicine</t>
    </r>
  </si>
  <si>
    <r>
      <t>Colorado State University</t>
    </r>
    <r>
      <rPr>
        <sz val="10"/>
        <color indexed="8"/>
        <rFont val="Arial"/>
        <family val="2"/>
      </rPr>
      <t> College of Veterinary Medicine</t>
    </r>
  </si>
  <si>
    <r>
      <t>Cornell University</t>
    </r>
    <r>
      <rPr>
        <sz val="10"/>
        <color indexed="8"/>
        <rFont val="Arial"/>
        <family val="2"/>
      </rPr>
      <t> </t>
    </r>
    <r>
      <rPr>
        <sz val="10"/>
        <color indexed="18"/>
        <rFont val="Arial"/>
        <family val="2"/>
      </rPr>
      <t>College of Veterinary Medicine</t>
    </r>
  </si>
  <si>
    <r>
      <t>Iowa State University</t>
    </r>
    <r>
      <rPr>
        <sz val="10"/>
        <color indexed="8"/>
        <rFont val="Arial"/>
        <family val="2"/>
      </rPr>
      <t> </t>
    </r>
    <r>
      <rPr>
        <sz val="10"/>
        <color indexed="18"/>
        <rFont val="Arial"/>
        <family val="2"/>
      </rPr>
      <t>College of Veterinary Medicine</t>
    </r>
  </si>
  <si>
    <r>
      <t>Kansas State University</t>
    </r>
    <r>
      <rPr>
        <sz val="10"/>
        <color indexed="8"/>
        <rFont val="Arial"/>
        <family val="2"/>
      </rPr>
      <t> College of Veterinary Medicine</t>
    </r>
  </si>
  <si>
    <r>
      <t>Louisiana State University</t>
    </r>
    <r>
      <rPr>
        <sz val="10"/>
        <color indexed="8"/>
        <rFont val="Arial"/>
        <family val="2"/>
      </rPr>
      <t> College of Veterinary Medicine</t>
    </r>
  </si>
  <si>
    <r>
      <t>Michigan State University</t>
    </r>
    <r>
      <rPr>
        <sz val="10"/>
        <color indexed="8"/>
        <rFont val="Arial"/>
        <family val="2"/>
      </rPr>
      <t> </t>
    </r>
    <r>
      <rPr>
        <sz val="10"/>
        <color indexed="18"/>
        <rFont val="Arial"/>
        <family val="2"/>
      </rPr>
      <t>College of Veterinary Medicine</t>
    </r>
  </si>
  <si>
    <r>
      <t>Mississippi State University</t>
    </r>
    <r>
      <rPr>
        <sz val="10"/>
        <color indexed="8"/>
        <rFont val="Arial"/>
        <family val="2"/>
      </rPr>
      <t> College of Veterinary Medicine</t>
    </r>
  </si>
  <si>
    <r>
      <t>North Carolina State University</t>
    </r>
    <r>
      <rPr>
        <sz val="10"/>
        <color indexed="8"/>
        <rFont val="Arial"/>
        <family val="2"/>
      </rPr>
      <t> </t>
    </r>
    <r>
      <rPr>
        <sz val="10"/>
        <color indexed="18"/>
        <rFont val="Arial"/>
        <family val="2"/>
      </rPr>
      <t>College of Veterinary Medicine</t>
    </r>
  </si>
  <si>
    <r>
      <t>Oklahoma State University</t>
    </r>
    <r>
      <rPr>
        <sz val="10"/>
        <color indexed="8"/>
        <rFont val="Arial"/>
        <family val="2"/>
      </rPr>
      <t> College of Veterinary Medicine</t>
    </r>
  </si>
  <si>
    <r>
      <t>Oregon State University</t>
    </r>
    <r>
      <rPr>
        <sz val="10"/>
        <color indexed="8"/>
        <rFont val="Arial"/>
        <family val="2"/>
      </rPr>
      <t> College of Veterinary Medicine</t>
    </r>
  </si>
  <si>
    <r>
      <t>Purdue University</t>
    </r>
    <r>
      <rPr>
        <sz val="10"/>
        <color indexed="8"/>
        <rFont val="Arial"/>
        <family val="2"/>
      </rPr>
      <t> </t>
    </r>
    <r>
      <rPr>
        <sz val="10"/>
        <color indexed="18"/>
        <rFont val="Arial"/>
        <family val="2"/>
      </rPr>
      <t>School of Veterinary Medicine</t>
    </r>
  </si>
  <si>
    <r>
      <t>Texas A&amp;M University</t>
    </r>
    <r>
      <rPr>
        <sz val="10"/>
        <color indexed="8"/>
        <rFont val="Arial"/>
        <family val="2"/>
      </rPr>
      <t> </t>
    </r>
    <r>
      <rPr>
        <sz val="10"/>
        <color indexed="18"/>
        <rFont val="Arial"/>
        <family val="2"/>
      </rPr>
      <t>College of Veterinary Medicine</t>
    </r>
  </si>
  <si>
    <r>
      <t>The Ohio State University</t>
    </r>
    <r>
      <rPr>
        <sz val="10"/>
        <color indexed="8"/>
        <rFont val="Arial"/>
        <family val="2"/>
      </rPr>
      <t> College of Veterinary Medicine</t>
    </r>
  </si>
  <si>
    <r>
      <t>Tufts University</t>
    </r>
    <r>
      <rPr>
        <sz val="10"/>
        <color indexed="8"/>
        <rFont val="Arial"/>
        <family val="2"/>
      </rPr>
      <t> </t>
    </r>
    <r>
      <rPr>
        <sz val="10"/>
        <color indexed="18"/>
        <rFont val="Arial"/>
        <family val="2"/>
      </rPr>
      <t>Cummings School of Veterinary Medicine</t>
    </r>
  </si>
  <si>
    <r>
      <t>Tuskegee University</t>
    </r>
    <r>
      <rPr>
        <sz val="10"/>
        <color indexed="8"/>
        <rFont val="Arial"/>
        <family val="2"/>
      </rPr>
      <t> School of Veterinary Medicine</t>
    </r>
  </si>
  <si>
    <r>
      <t>University of California, Davis</t>
    </r>
    <r>
      <rPr>
        <sz val="10"/>
        <color indexed="8"/>
        <rFont val="Arial"/>
        <family val="2"/>
      </rPr>
      <t> </t>
    </r>
    <r>
      <rPr>
        <sz val="10"/>
        <color indexed="18"/>
        <rFont val="Arial"/>
        <family val="2"/>
      </rPr>
      <t>School of Veterinary Medicine</t>
    </r>
  </si>
  <si>
    <r>
      <t>University of Florida</t>
    </r>
    <r>
      <rPr>
        <sz val="10"/>
        <color indexed="8"/>
        <rFont val="Arial"/>
        <family val="2"/>
      </rPr>
      <t> </t>
    </r>
    <r>
      <rPr>
        <sz val="10"/>
        <color indexed="18"/>
        <rFont val="Arial"/>
        <family val="2"/>
      </rPr>
      <t>College of Veterinary Medicine</t>
    </r>
  </si>
  <si>
    <r>
      <t>University of Georgia</t>
    </r>
    <r>
      <rPr>
        <sz val="10"/>
        <color indexed="8"/>
        <rFont val="Arial"/>
        <family val="2"/>
      </rPr>
      <t> </t>
    </r>
    <r>
      <rPr>
        <sz val="10"/>
        <color indexed="18"/>
        <rFont val="Arial"/>
        <family val="2"/>
      </rPr>
      <t>College of Veterinary Medicine</t>
    </r>
  </si>
  <si>
    <r>
      <t>University of Illinois</t>
    </r>
    <r>
      <rPr>
        <sz val="10"/>
        <color indexed="8"/>
        <rFont val="Arial"/>
        <family val="2"/>
      </rPr>
      <t> </t>
    </r>
    <r>
      <rPr>
        <sz val="10"/>
        <color indexed="18"/>
        <rFont val="Arial"/>
        <family val="2"/>
      </rPr>
      <t>College of Veterinary Medicine</t>
    </r>
  </si>
  <si>
    <r>
      <t>University of Minnesota</t>
    </r>
    <r>
      <rPr>
        <sz val="10"/>
        <color indexed="8"/>
        <rFont val="Arial"/>
        <family val="2"/>
      </rPr>
      <t> College of Veterinary Medicine</t>
    </r>
  </si>
  <si>
    <r>
      <t>University of Missouri</t>
    </r>
    <r>
      <rPr>
        <sz val="10"/>
        <color indexed="8"/>
        <rFont val="Arial"/>
        <family val="2"/>
      </rPr>
      <t> College of Veterinary Medicine</t>
    </r>
  </si>
  <si>
    <r>
      <t>University of Pennsylvania</t>
    </r>
    <r>
      <rPr>
        <sz val="10"/>
        <color indexed="8"/>
        <rFont val="Arial"/>
        <family val="2"/>
      </rPr>
      <t> School of Veterinary Medicine</t>
    </r>
  </si>
  <si>
    <r>
      <t>University of Tennessee</t>
    </r>
    <r>
      <rPr>
        <sz val="10"/>
        <color indexed="8"/>
        <rFont val="Arial"/>
        <family val="2"/>
      </rPr>
      <t> College of Veterinary Medicine</t>
    </r>
  </si>
  <si>
    <r>
      <t>University of Wisconsin at Madison</t>
    </r>
    <r>
      <rPr>
        <sz val="10"/>
        <color indexed="8"/>
        <rFont val="Arial"/>
        <family val="2"/>
      </rPr>
      <t> School of Veterinary Medicine</t>
    </r>
  </si>
  <si>
    <t>Virginia-Maryland Regional College of Veterinary Medicine</t>
  </si>
  <si>
    <r>
      <t>Washington State University</t>
    </r>
    <r>
      <rPr>
        <sz val="10"/>
        <color indexed="8"/>
        <rFont val="Arial"/>
        <family val="2"/>
      </rPr>
      <t> College of Veterinary Medicine</t>
    </r>
  </si>
  <si>
    <r>
      <t>Western University of Health Sciences</t>
    </r>
    <r>
      <rPr>
        <sz val="10"/>
        <color indexed="8"/>
        <rFont val="Arial"/>
        <family val="2"/>
      </rPr>
      <t> </t>
    </r>
    <r>
      <rPr>
        <sz val="10"/>
        <color indexed="18"/>
        <rFont val="Arial"/>
        <family val="2"/>
      </rPr>
      <t>College of Veterinary Medicine</t>
    </r>
  </si>
  <si>
    <r>
      <t>Utah State University</t>
    </r>
    <r>
      <rPr>
        <sz val="10"/>
        <color indexed="8"/>
        <rFont val="Arial"/>
        <family val="2"/>
      </rPr>
      <t> </t>
    </r>
  </si>
  <si>
    <t>PEI</t>
  </si>
  <si>
    <t>non-tuition cost of attendance</t>
  </si>
  <si>
    <t>% inflation</t>
  </si>
  <si>
    <t>books/supplies</t>
  </si>
  <si>
    <t>room/board</t>
  </si>
  <si>
    <t>transportation</t>
  </si>
  <si>
    <t>personal expenses</t>
  </si>
  <si>
    <t>miscellaneous</t>
  </si>
  <si>
    <t>total 12-13</t>
  </si>
  <si>
    <t>12-'13</t>
  </si>
  <si>
    <t>13-'14</t>
  </si>
  <si>
    <t>14-'15</t>
  </si>
  <si>
    <t>15-'16</t>
  </si>
  <si>
    <t>-</t>
  </si>
  <si>
    <t>Calgary</t>
  </si>
  <si>
    <t>Guelph</t>
  </si>
  <si>
    <t>Saskatoon</t>
  </si>
  <si>
    <t>Montreal</t>
  </si>
  <si>
    <t>Ross University School of Veterinary Medicine</t>
  </si>
  <si>
    <t>St. Matthews University School of Veterinary Medicine</t>
  </si>
  <si>
    <r>
      <t>St. George's University</t>
    </r>
    <r>
      <rPr>
        <sz val="10"/>
        <color indexed="8"/>
        <rFont val="Arial"/>
        <family val="2"/>
      </rPr>
      <t> School of Veterinary Medicine</t>
    </r>
  </si>
  <si>
    <r>
      <t>University of Calgary</t>
    </r>
    <r>
      <rPr>
        <sz val="10"/>
        <color indexed="8"/>
        <rFont val="Arial"/>
        <family val="2"/>
      </rPr>
      <t> Faculty of Veterinary Medicine</t>
    </r>
    <r>
      <rPr>
        <vertAlign val="superscript"/>
        <sz val="11"/>
        <color indexed="18"/>
        <rFont val="Arial"/>
        <family val="2"/>
      </rPr>
      <t>[45]</t>
    </r>
  </si>
  <si>
    <r>
      <t>University of Guelph</t>
    </r>
    <r>
      <rPr>
        <sz val="10"/>
        <color indexed="8"/>
        <rFont val="Arial"/>
        <family val="2"/>
      </rPr>
      <t>, </t>
    </r>
    <r>
      <rPr>
        <sz val="10"/>
        <color indexed="18"/>
        <rFont val="Arial"/>
        <family val="2"/>
      </rPr>
      <t>Ontario Veterinary College</t>
    </r>
    <r>
      <rPr>
        <vertAlign val="superscript"/>
        <sz val="11"/>
        <color indexed="18"/>
        <rFont val="Arial"/>
        <family val="2"/>
      </rPr>
      <t>[46]</t>
    </r>
  </si>
  <si>
    <r>
      <t>University of Saskatchewan</t>
    </r>
    <r>
      <rPr>
        <sz val="10"/>
        <color indexed="8"/>
        <rFont val="Arial"/>
        <family val="2"/>
      </rPr>
      <t>, </t>
    </r>
    <r>
      <rPr>
        <sz val="10"/>
        <color indexed="18"/>
        <rFont val="Arial"/>
        <family val="2"/>
      </rPr>
      <t>Western College of Veterinary Medicine</t>
    </r>
    <r>
      <rPr>
        <vertAlign val="superscript"/>
        <sz val="11"/>
        <color indexed="18"/>
        <rFont val="Arial"/>
        <family val="2"/>
      </rPr>
      <t>[49]</t>
    </r>
  </si>
  <si>
    <r>
      <t>University of Montreal</t>
    </r>
    <r>
      <rPr>
        <sz val="10"/>
        <color indexed="8"/>
        <rFont val="Arial"/>
        <family val="2"/>
      </rPr>
      <t>, </t>
    </r>
    <r>
      <rPr>
        <sz val="10"/>
        <color indexed="18"/>
        <rFont val="Arial"/>
        <family val="2"/>
      </rPr>
      <t>Faculty of Veterinary Medicine</t>
    </r>
    <r>
      <rPr>
        <vertAlign val="superscript"/>
        <sz val="11"/>
        <color indexed="18"/>
        <rFont val="Arial"/>
        <family val="2"/>
      </rPr>
      <t>[47]</t>
    </r>
  </si>
  <si>
    <r>
      <t>University of Prince Edward Island</t>
    </r>
    <r>
      <rPr>
        <sz val="10"/>
        <color indexed="8"/>
        <rFont val="Arial"/>
        <family val="2"/>
      </rPr>
      <t>, </t>
    </r>
    <r>
      <rPr>
        <sz val="10"/>
        <color indexed="18"/>
        <rFont val="Arial"/>
        <family val="2"/>
      </rPr>
      <t>Atlantic Veterinary College</t>
    </r>
    <r>
      <rPr>
        <vertAlign val="superscript"/>
        <sz val="11"/>
        <color indexed="18"/>
        <rFont val="Arial"/>
        <family val="2"/>
      </rPr>
      <t>[48]</t>
    </r>
  </si>
  <si>
    <t>Date: 10/02/2012</t>
  </si>
  <si>
    <r>
      <t>North Carolina State University</t>
    </r>
    <r>
      <rPr>
        <sz val="10"/>
        <color indexed="8"/>
        <rFont val="Arial"/>
        <family val="2"/>
      </rPr>
      <t> </t>
    </r>
    <r>
      <rPr>
        <sz val="10"/>
        <color indexed="18"/>
        <rFont val="Arial"/>
        <family val="2"/>
      </rPr>
      <t>College Veterinary Medicine NONRESx4</t>
    </r>
  </si>
  <si>
    <r>
      <t>The Ohio State University</t>
    </r>
    <r>
      <rPr>
        <sz val="10"/>
        <color indexed="8"/>
        <rFont val="Arial"/>
        <family val="2"/>
      </rPr>
      <t> College Veterinary Medicine NONRESx4</t>
    </r>
  </si>
  <si>
    <r>
      <t>University of California, Davis</t>
    </r>
    <r>
      <rPr>
        <sz val="10"/>
        <color indexed="8"/>
        <rFont val="Arial"/>
        <family val="2"/>
      </rPr>
      <t> </t>
    </r>
    <r>
      <rPr>
        <sz val="10"/>
        <color indexed="18"/>
        <rFont val="Arial"/>
        <family val="2"/>
      </rPr>
      <t>School Veterinary Medicine NONRESx4</t>
    </r>
  </si>
  <si>
    <r>
      <t>University of Missouri</t>
    </r>
    <r>
      <rPr>
        <sz val="10"/>
        <color indexed="8"/>
        <rFont val="Arial"/>
        <family val="2"/>
      </rPr>
      <t> College Veterinary Medicine NONRESx4</t>
    </r>
  </si>
  <si>
    <t xml:space="preserve"> </t>
  </si>
  <si>
    <t>10 years</t>
  </si>
  <si>
    <t>25 years</t>
  </si>
  <si>
    <t>TOTAL</t>
  </si>
  <si>
    <t>CLASS OF 2016</t>
  </si>
  <si>
    <t>CLASS OF 2017</t>
  </si>
  <si>
    <t>CLASS OF 2018</t>
  </si>
  <si>
    <t>Out-of-state Tuition</t>
  </si>
  <si>
    <t>In-state tuition</t>
  </si>
  <si>
    <t>IS Tuition</t>
  </si>
  <si>
    <t>OOS Tuition</t>
  </si>
  <si>
    <t>IS Tuition: Monthly Payments</t>
  </si>
  <si>
    <t>OOS Tuition: Monthly Payments</t>
  </si>
  <si>
    <t>IS Tuition: Total Paid</t>
  </si>
  <si>
    <t>OOS Tuition: Total Paid</t>
  </si>
  <si>
    <r>
      <t>Auburn University</t>
    </r>
    <r>
      <rPr>
        <sz val="11"/>
        <color indexed="8"/>
        <rFont val="Calibri"/>
        <family val="2"/>
      </rPr>
      <t> College of Veterinary Medicine</t>
    </r>
  </si>
  <si>
    <r>
      <t>Cornell University</t>
    </r>
    <r>
      <rPr>
        <sz val="11"/>
        <color indexed="8"/>
        <rFont val="Calibri"/>
        <family val="2"/>
      </rPr>
      <t> </t>
    </r>
    <r>
      <rPr>
        <sz val="11"/>
        <color indexed="18"/>
        <rFont val="Calibri"/>
        <family val="2"/>
      </rPr>
      <t>College of Veterinary Medicine</t>
    </r>
  </si>
  <si>
    <r>
      <t>Colorado State University</t>
    </r>
    <r>
      <rPr>
        <sz val="11"/>
        <color indexed="8"/>
        <rFont val="Calibri"/>
        <family val="2"/>
      </rPr>
      <t> College of Veterinary Medicine</t>
    </r>
  </si>
  <si>
    <r>
      <t>University of Florida</t>
    </r>
    <r>
      <rPr>
        <sz val="11"/>
        <color indexed="8"/>
        <rFont val="Calibri"/>
        <family val="2"/>
      </rPr>
      <t> </t>
    </r>
    <r>
      <rPr>
        <sz val="11"/>
        <color indexed="18"/>
        <rFont val="Calibri"/>
        <family val="2"/>
      </rPr>
      <t>College of Veterinary Medicine</t>
    </r>
  </si>
  <si>
    <r>
      <t>University of Illinois</t>
    </r>
    <r>
      <rPr>
        <sz val="11"/>
        <color indexed="8"/>
        <rFont val="Calibri"/>
        <family val="2"/>
      </rPr>
      <t> </t>
    </r>
    <r>
      <rPr>
        <sz val="11"/>
        <color indexed="18"/>
        <rFont val="Calibri"/>
        <family val="2"/>
      </rPr>
      <t>College of Veterinary Medicine</t>
    </r>
  </si>
  <si>
    <r>
      <t>Iowa State University</t>
    </r>
    <r>
      <rPr>
        <sz val="11"/>
        <color indexed="8"/>
        <rFont val="Calibri"/>
        <family val="2"/>
      </rPr>
      <t> </t>
    </r>
    <r>
      <rPr>
        <sz val="11"/>
        <color indexed="18"/>
        <rFont val="Calibri"/>
        <family val="2"/>
      </rPr>
      <t>College of Veterinary Medicine</t>
    </r>
  </si>
  <si>
    <r>
      <t>Kansas State University</t>
    </r>
    <r>
      <rPr>
        <sz val="11"/>
        <color indexed="8"/>
        <rFont val="Calibri"/>
        <family val="2"/>
      </rPr>
      <t> College of Veterinary Medicine</t>
    </r>
  </si>
  <si>
    <r>
      <t>Louisiana State University</t>
    </r>
    <r>
      <rPr>
        <sz val="11"/>
        <color indexed="8"/>
        <rFont val="Calibri"/>
        <family val="2"/>
      </rPr>
      <t> College of Veterinary Medicine</t>
    </r>
  </si>
  <si>
    <r>
      <t>University of Minnesota</t>
    </r>
    <r>
      <rPr>
        <sz val="11"/>
        <color indexed="8"/>
        <rFont val="Calibri"/>
        <family val="2"/>
      </rPr>
      <t> College of Veterinary Medicine</t>
    </r>
  </si>
  <si>
    <r>
      <t>Mississippi State University</t>
    </r>
    <r>
      <rPr>
        <sz val="11"/>
        <color indexed="8"/>
        <rFont val="Calibri"/>
        <family val="2"/>
      </rPr>
      <t> College of Veterinary Medicine</t>
    </r>
  </si>
  <si>
    <r>
      <t>Michigan State University</t>
    </r>
    <r>
      <rPr>
        <sz val="11"/>
        <color indexed="8"/>
        <rFont val="Calibri"/>
        <family val="2"/>
      </rPr>
      <t> </t>
    </r>
    <r>
      <rPr>
        <sz val="11"/>
        <color indexed="18"/>
        <rFont val="Calibri"/>
        <family val="2"/>
      </rPr>
      <t>College of Veterinary Medicine</t>
    </r>
  </si>
  <si>
    <r>
      <t>North Carolina State University</t>
    </r>
    <r>
      <rPr>
        <sz val="11"/>
        <color indexed="8"/>
        <rFont val="Calibri"/>
        <family val="2"/>
      </rPr>
      <t> </t>
    </r>
    <r>
      <rPr>
        <sz val="11"/>
        <color indexed="18"/>
        <rFont val="Calibri"/>
        <family val="2"/>
      </rPr>
      <t>College Veterinary Medicine NONRESx4</t>
    </r>
  </si>
  <si>
    <r>
      <t>North Carolina State University</t>
    </r>
    <r>
      <rPr>
        <sz val="11"/>
        <color indexed="8"/>
        <rFont val="Calibri"/>
        <family val="2"/>
      </rPr>
      <t> </t>
    </r>
    <r>
      <rPr>
        <sz val="11"/>
        <color indexed="18"/>
        <rFont val="Calibri"/>
        <family val="2"/>
      </rPr>
      <t>College of Veterinary Medicine</t>
    </r>
  </si>
  <si>
    <r>
      <t>Oklahoma State University</t>
    </r>
    <r>
      <rPr>
        <sz val="11"/>
        <color indexed="8"/>
        <rFont val="Calibri"/>
        <family val="2"/>
      </rPr>
      <t> College of Veterinary Medicine</t>
    </r>
  </si>
  <si>
    <r>
      <t>Oregon State University</t>
    </r>
    <r>
      <rPr>
        <sz val="11"/>
        <color indexed="8"/>
        <rFont val="Calibri"/>
        <family val="2"/>
      </rPr>
      <t> College of Veterinary Medicine</t>
    </r>
  </si>
  <si>
    <r>
      <t>The Ohio State University</t>
    </r>
    <r>
      <rPr>
        <sz val="11"/>
        <color indexed="8"/>
        <rFont val="Calibri"/>
        <family val="2"/>
      </rPr>
      <t> College Veterinary Medicine NONRESx4</t>
    </r>
  </si>
  <si>
    <r>
      <t>The Ohio State University</t>
    </r>
    <r>
      <rPr>
        <sz val="11"/>
        <color indexed="8"/>
        <rFont val="Calibri"/>
        <family val="2"/>
      </rPr>
      <t> College of Veterinary Medicine</t>
    </r>
  </si>
  <si>
    <r>
      <t>University of Pennsylvania</t>
    </r>
    <r>
      <rPr>
        <sz val="11"/>
        <color indexed="8"/>
        <rFont val="Calibri"/>
        <family val="2"/>
      </rPr>
      <t> School of Veterinary Medicine</t>
    </r>
  </si>
  <si>
    <r>
      <t>Purdue University</t>
    </r>
    <r>
      <rPr>
        <sz val="11"/>
        <color indexed="8"/>
        <rFont val="Calibri"/>
        <family val="2"/>
      </rPr>
      <t> </t>
    </r>
    <r>
      <rPr>
        <sz val="11"/>
        <color indexed="18"/>
        <rFont val="Calibri"/>
        <family val="2"/>
      </rPr>
      <t>School of Veterinary Medicine</t>
    </r>
  </si>
  <si>
    <r>
      <t>Texas A&amp;M University</t>
    </r>
    <r>
      <rPr>
        <sz val="11"/>
        <color indexed="8"/>
        <rFont val="Calibri"/>
        <family val="2"/>
      </rPr>
      <t> </t>
    </r>
    <r>
      <rPr>
        <sz val="11"/>
        <color indexed="18"/>
        <rFont val="Calibri"/>
        <family val="2"/>
      </rPr>
      <t>College of Veterinary Medicine</t>
    </r>
  </si>
  <si>
    <r>
      <t>University of Tennessee</t>
    </r>
    <r>
      <rPr>
        <sz val="11"/>
        <color indexed="8"/>
        <rFont val="Calibri"/>
        <family val="2"/>
      </rPr>
      <t> College of Veterinary Medicine</t>
    </r>
  </si>
  <si>
    <r>
      <t>Tufts University</t>
    </r>
    <r>
      <rPr>
        <sz val="11"/>
        <color indexed="8"/>
        <rFont val="Calibri"/>
        <family val="2"/>
      </rPr>
      <t> </t>
    </r>
    <r>
      <rPr>
        <sz val="11"/>
        <color indexed="18"/>
        <rFont val="Calibri"/>
        <family val="2"/>
      </rPr>
      <t>Cummings School of Veterinary Medicine</t>
    </r>
  </si>
  <si>
    <r>
      <t>Tuskegee University</t>
    </r>
    <r>
      <rPr>
        <sz val="11"/>
        <color indexed="8"/>
        <rFont val="Calibri"/>
        <family val="2"/>
      </rPr>
      <t> School of Veterinary Medicine</t>
    </r>
  </si>
  <si>
    <r>
      <t>University of California, Davis</t>
    </r>
    <r>
      <rPr>
        <sz val="11"/>
        <color indexed="8"/>
        <rFont val="Calibri"/>
        <family val="2"/>
      </rPr>
      <t> </t>
    </r>
    <r>
      <rPr>
        <sz val="11"/>
        <color indexed="18"/>
        <rFont val="Calibri"/>
        <family val="2"/>
      </rPr>
      <t>School Veterinary Medicine NONRESx4</t>
    </r>
  </si>
  <si>
    <r>
      <t>University of California, Davis</t>
    </r>
    <r>
      <rPr>
        <sz val="11"/>
        <color indexed="8"/>
        <rFont val="Calibri"/>
        <family val="2"/>
      </rPr>
      <t> </t>
    </r>
    <r>
      <rPr>
        <sz val="11"/>
        <color indexed="18"/>
        <rFont val="Calibri"/>
        <family val="2"/>
      </rPr>
      <t>School of Veterinary Medicine</t>
    </r>
  </si>
  <si>
    <r>
      <t>University of Georgia</t>
    </r>
    <r>
      <rPr>
        <sz val="11"/>
        <color indexed="8"/>
        <rFont val="Calibri"/>
        <family val="2"/>
      </rPr>
      <t> </t>
    </r>
    <r>
      <rPr>
        <sz val="11"/>
        <color indexed="18"/>
        <rFont val="Calibri"/>
        <family val="2"/>
      </rPr>
      <t>College of Veterinary Medicine</t>
    </r>
  </si>
  <si>
    <r>
      <t>University of Missouri</t>
    </r>
    <r>
      <rPr>
        <sz val="11"/>
        <color indexed="8"/>
        <rFont val="Calibri"/>
        <family val="2"/>
      </rPr>
      <t> College Veterinary Medicine NONRESx4</t>
    </r>
  </si>
  <si>
    <r>
      <t>University of Missouri</t>
    </r>
    <r>
      <rPr>
        <sz val="11"/>
        <color indexed="8"/>
        <rFont val="Calibri"/>
        <family val="2"/>
      </rPr>
      <t> College of Veterinary Medicine</t>
    </r>
  </si>
  <si>
    <r>
      <t>Utah State University</t>
    </r>
    <r>
      <rPr>
        <sz val="11"/>
        <color indexed="8"/>
        <rFont val="Calibri"/>
        <family val="2"/>
      </rPr>
      <t> </t>
    </r>
  </si>
  <si>
    <r>
      <t>Western University of Health Sciences</t>
    </r>
    <r>
      <rPr>
        <sz val="11"/>
        <color indexed="8"/>
        <rFont val="Calibri"/>
        <family val="2"/>
      </rPr>
      <t> </t>
    </r>
    <r>
      <rPr>
        <sz val="11"/>
        <color indexed="18"/>
        <rFont val="Calibri"/>
        <family val="2"/>
      </rPr>
      <t>College of Veterinary Medicine</t>
    </r>
  </si>
  <si>
    <r>
      <t>University of Wisconsin at Madison</t>
    </r>
    <r>
      <rPr>
        <sz val="11"/>
        <color indexed="8"/>
        <rFont val="Calibri"/>
        <family val="2"/>
      </rPr>
      <t> School of Veterinary Medicine</t>
    </r>
  </si>
  <si>
    <r>
      <t>Washington State University</t>
    </r>
    <r>
      <rPr>
        <sz val="11"/>
        <color indexed="8"/>
        <rFont val="Calibri"/>
        <family val="2"/>
      </rPr>
      <t> College of Veterinary Medicine</t>
    </r>
  </si>
  <si>
    <r>
      <t xml:space="preserve">Assumptions: Stafford loans of up to 40500 were taken out each year, followed by GradPLUS loans to cover tuition and fees </t>
    </r>
    <r>
      <rPr>
        <b/>
        <sz val="11"/>
        <color indexed="16"/>
        <rFont val="Calibri"/>
        <family val="2"/>
      </rPr>
      <t>only.</t>
    </r>
    <r>
      <rPr>
        <sz val="11"/>
        <color indexed="16"/>
        <rFont val="Calibri"/>
        <family val="2"/>
      </rPr>
      <t xml:space="preserve">  Interest is assumed to have been paid during all 4 years of school.</t>
    </r>
  </si>
</sst>
</file>

<file path=xl/styles.xml><?xml version="1.0" encoding="utf-8"?>
<styleSheet xmlns="http://schemas.openxmlformats.org/spreadsheetml/2006/main">
  <numFmts count="3">
    <numFmt numFmtId="42" formatCode="_(&quot;$&quot;* #,##0_);_(&quot;$&quot;* \(#,##0\);_(&quot;$&quot;* &quot;-&quot;_);_(@_)"/>
    <numFmt numFmtId="164" formatCode="&quot;$&quot;#,##0"/>
    <numFmt numFmtId="165" formatCode="&quot;$&quot;#,##0.00"/>
  </numFmts>
  <fonts count="20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color indexed="18"/>
      <name val="Arial"/>
      <family val="2"/>
    </font>
    <font>
      <vertAlign val="superscript"/>
      <sz val="11"/>
      <color indexed="18"/>
      <name val="Arial"/>
      <family val="2"/>
    </font>
    <font>
      <u/>
      <sz val="10"/>
      <color indexed="18"/>
      <name val="Arial"/>
      <family val="2"/>
    </font>
    <font>
      <sz val="8"/>
      <name val="Calibri"/>
      <family val="2"/>
    </font>
    <font>
      <b/>
      <sz val="11"/>
      <name val="Calibri"/>
      <family val="2"/>
    </font>
    <font>
      <b/>
      <sz val="14"/>
      <name val="Calibri"/>
      <family val="2"/>
    </font>
    <font>
      <b/>
      <sz val="10"/>
      <color indexed="8"/>
      <name val="Arial"/>
      <family val="2"/>
    </font>
    <font>
      <b/>
      <sz val="10"/>
      <color indexed="61"/>
      <name val="Arial"/>
      <family val="2"/>
    </font>
    <font>
      <sz val="11"/>
      <color indexed="18"/>
      <name val="Calibri"/>
      <family val="2"/>
    </font>
    <font>
      <sz val="11"/>
      <color indexed="8"/>
      <name val="Calibri"/>
      <family val="2"/>
    </font>
    <font>
      <b/>
      <sz val="14"/>
      <color indexed="8"/>
      <name val="Calibri"/>
      <family val="2"/>
    </font>
    <font>
      <sz val="11"/>
      <color indexed="16"/>
      <name val="Calibri"/>
      <family val="2"/>
    </font>
    <font>
      <b/>
      <sz val="11"/>
      <color indexed="16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3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2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33">
    <xf numFmtId="0" fontId="0" fillId="0" borderId="0" xfId="0"/>
    <xf numFmtId="0" fontId="0" fillId="0" borderId="0" xfId="0" applyNumberFormat="1"/>
    <xf numFmtId="0" fontId="0" fillId="2" borderId="0" xfId="0" applyNumberFormat="1" applyFill="1" applyAlignment="1">
      <alignment horizontal="center"/>
    </xf>
    <xf numFmtId="0" fontId="0" fillId="0" borderId="0" xfId="2" applyNumberFormat="1" applyFont="1" applyAlignment="1">
      <alignment horizontal="center"/>
    </xf>
    <xf numFmtId="0" fontId="0" fillId="0" borderId="0" xfId="0" applyNumberFormat="1" applyAlignment="1">
      <alignment horizontal="left"/>
    </xf>
    <xf numFmtId="0" fontId="0" fillId="0" borderId="0" xfId="0" applyNumberFormat="1" applyAlignment="1">
      <alignment horizontal="center"/>
    </xf>
    <xf numFmtId="0" fontId="0" fillId="2" borderId="0" xfId="0" applyNumberFormat="1" applyFill="1" applyAlignment="1">
      <alignment horizontal="center" vertical="top"/>
    </xf>
    <xf numFmtId="0" fontId="0" fillId="0" borderId="0" xfId="0" applyNumberFormat="1" applyAlignment="1">
      <alignment horizontal="center" vertical="top"/>
    </xf>
    <xf numFmtId="0" fontId="0" fillId="2" borderId="0" xfId="1" applyNumberFormat="1" applyFont="1" applyFill="1" applyAlignment="1">
      <alignment horizontal="center"/>
    </xf>
    <xf numFmtId="0" fontId="0" fillId="2" borderId="0" xfId="2" applyNumberFormat="1" applyFont="1" applyFill="1" applyAlignment="1">
      <alignment horizontal="center"/>
    </xf>
    <xf numFmtId="0" fontId="0" fillId="2" borderId="0" xfId="0" applyNumberFormat="1" applyFill="1"/>
    <xf numFmtId="0" fontId="0" fillId="2" borderId="0" xfId="2" applyNumberFormat="1" applyFont="1" applyFill="1" applyAlignment="1">
      <alignment horizontal="left"/>
    </xf>
    <xf numFmtId="0" fontId="0" fillId="2" borderId="0" xfId="0" applyNumberFormat="1" applyFill="1" applyAlignment="1">
      <alignment horizontal="left"/>
    </xf>
    <xf numFmtId="0" fontId="0" fillId="0" borderId="0" xfId="2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NumberFormat="1" applyFont="1" applyFill="1" applyAlignment="1">
      <alignment wrapText="1"/>
    </xf>
    <xf numFmtId="164" fontId="0" fillId="0" borderId="0" xfId="0" applyNumberFormat="1" applyFont="1" applyFill="1" applyAlignment="1">
      <alignment wrapText="1"/>
    </xf>
    <xf numFmtId="0" fontId="0" fillId="3" borderId="1" xfId="0" applyNumberFormat="1" applyFont="1" applyFill="1" applyBorder="1" applyAlignment="1">
      <alignment horizontal="center" wrapText="1"/>
    </xf>
    <xf numFmtId="0" fontId="0" fillId="3" borderId="2" xfId="0" applyNumberFormat="1" applyFont="1" applyFill="1" applyBorder="1" applyAlignment="1">
      <alignment horizont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64" fontId="0" fillId="2" borderId="0" xfId="0" applyNumberFormat="1" applyFill="1"/>
    <xf numFmtId="164" fontId="0" fillId="0" borderId="0" xfId="0" applyNumberFormat="1"/>
    <xf numFmtId="164" fontId="0" fillId="0" borderId="0" xfId="1" applyNumberFormat="1" applyFont="1"/>
    <xf numFmtId="164" fontId="0" fillId="2" borderId="0" xfId="0" applyNumberFormat="1" applyFill="1" applyAlignment="1">
      <alignment horizontal="left"/>
    </xf>
    <xf numFmtId="164" fontId="0" fillId="0" borderId="0" xfId="0" applyNumberFormat="1" applyAlignment="1">
      <alignment horizontal="left"/>
    </xf>
    <xf numFmtId="164" fontId="0" fillId="0" borderId="0" xfId="1" applyNumberFormat="1" applyFont="1" applyAlignment="1">
      <alignment horizontal="left"/>
    </xf>
    <xf numFmtId="164" fontId="0" fillId="2" borderId="0" xfId="1" applyNumberFormat="1" applyFont="1" applyFill="1" applyAlignment="1">
      <alignment horizontal="center"/>
    </xf>
    <xf numFmtId="164" fontId="0" fillId="2" borderId="0" xfId="1" applyNumberFormat="1" applyFont="1" applyFill="1"/>
    <xf numFmtId="0" fontId="0" fillId="0" borderId="0" xfId="0" applyAlignment="1"/>
    <xf numFmtId="0" fontId="0" fillId="0" borderId="0" xfId="0" applyFill="1" applyAlignment="1">
      <alignment vertical="center"/>
    </xf>
    <xf numFmtId="0" fontId="0" fillId="0" borderId="0" xfId="0" applyFill="1"/>
    <xf numFmtId="0" fontId="0" fillId="3" borderId="3" xfId="0" applyNumberFormat="1" applyFont="1" applyFill="1" applyBorder="1" applyAlignment="1">
      <alignment horizontal="center" wrapText="1"/>
    </xf>
    <xf numFmtId="164" fontId="13" fillId="4" borderId="4" xfId="0" applyNumberFormat="1" applyFont="1" applyFill="1" applyBorder="1" applyAlignment="1">
      <alignment horizontal="right" vertical="center" wrapText="1"/>
    </xf>
    <xf numFmtId="164" fontId="13" fillId="0" borderId="4" xfId="0" applyNumberFormat="1" applyFont="1" applyFill="1" applyBorder="1" applyAlignment="1">
      <alignment horizontal="right" vertical="center" wrapText="1"/>
    </xf>
    <xf numFmtId="164" fontId="13" fillId="4" borderId="5" xfId="0" applyNumberFormat="1" applyFont="1" applyFill="1" applyBorder="1" applyAlignment="1">
      <alignment horizontal="right" vertical="center" wrapText="1"/>
    </xf>
    <xf numFmtId="0" fontId="0" fillId="3" borderId="6" xfId="0" applyNumberFormat="1" applyFont="1" applyFill="1" applyBorder="1" applyAlignment="1">
      <alignment horizontal="center" wrapText="1"/>
    </xf>
    <xf numFmtId="0" fontId="0" fillId="0" borderId="0" xfId="0" applyBorder="1" applyAlignment="1">
      <alignment horizontal="right" vertical="center"/>
    </xf>
    <xf numFmtId="164" fontId="0" fillId="0" borderId="0" xfId="0" applyNumberFormat="1" applyFont="1" applyFill="1" applyBorder="1" applyAlignment="1">
      <alignment horizontal="right" wrapText="1"/>
    </xf>
    <xf numFmtId="164" fontId="0" fillId="0" borderId="7" xfId="0" applyNumberFormat="1" applyFont="1" applyFill="1" applyBorder="1" applyAlignment="1">
      <alignment horizontal="right" wrapText="1"/>
    </xf>
    <xf numFmtId="164" fontId="6" fillId="4" borderId="0" xfId="0" applyNumberFormat="1" applyFont="1" applyFill="1" applyBorder="1" applyAlignment="1">
      <alignment horizontal="right" vertical="center" wrapText="1"/>
    </xf>
    <xf numFmtId="0" fontId="7" fillId="4" borderId="0" xfId="0" applyFont="1" applyFill="1" applyBorder="1" applyAlignment="1">
      <alignment horizontal="center" vertical="center" wrapText="1"/>
    </xf>
    <xf numFmtId="164" fontId="6" fillId="4" borderId="7" xfId="0" applyNumberFormat="1" applyFont="1" applyFill="1" applyBorder="1" applyAlignment="1">
      <alignment horizontal="right" vertical="center" wrapText="1"/>
    </xf>
    <xf numFmtId="164" fontId="6" fillId="0" borderId="0" xfId="0" applyNumberFormat="1" applyFont="1" applyFill="1" applyBorder="1" applyAlignment="1">
      <alignment horizontal="right" vertical="center" wrapText="1"/>
    </xf>
    <xf numFmtId="0" fontId="7" fillId="0" borderId="0" xfId="0" applyFont="1" applyBorder="1" applyAlignment="1">
      <alignment horizontal="center" vertical="center" wrapText="1"/>
    </xf>
    <xf numFmtId="164" fontId="6" fillId="0" borderId="7" xfId="0" applyNumberFormat="1" applyFont="1" applyFill="1" applyBorder="1" applyAlignment="1">
      <alignment horizontal="right" vertical="center" wrapText="1"/>
    </xf>
    <xf numFmtId="164" fontId="6" fillId="4" borderId="8" xfId="0" applyNumberFormat="1" applyFont="1" applyFill="1" applyBorder="1" applyAlignment="1">
      <alignment horizontal="right" vertical="center" wrapText="1"/>
    </xf>
    <xf numFmtId="164" fontId="13" fillId="4" borderId="9" xfId="0" applyNumberFormat="1" applyFont="1" applyFill="1" applyBorder="1" applyAlignment="1">
      <alignment horizontal="right" vertical="center" wrapText="1"/>
    </xf>
    <xf numFmtId="0" fontId="7" fillId="4" borderId="8" xfId="0" applyFont="1" applyFill="1" applyBorder="1" applyAlignment="1">
      <alignment horizontal="center" vertical="center" wrapText="1"/>
    </xf>
    <xf numFmtId="164" fontId="6" fillId="4" borderId="10" xfId="0" applyNumberFormat="1" applyFont="1" applyFill="1" applyBorder="1" applyAlignment="1">
      <alignment horizontal="right" vertical="center" wrapText="1"/>
    </xf>
    <xf numFmtId="0" fontId="0" fillId="0" borderId="0" xfId="0" applyNumberFormat="1" applyFont="1" applyFill="1" applyBorder="1" applyAlignment="1">
      <alignment horizontal="center" wrapText="1"/>
    </xf>
    <xf numFmtId="0" fontId="0" fillId="0" borderId="7" xfId="0" applyNumberFormat="1" applyFont="1" applyFill="1" applyBorder="1" applyAlignment="1">
      <alignment horizontal="center" wrapText="1"/>
    </xf>
    <xf numFmtId="164" fontId="14" fillId="4" borderId="4" xfId="0" applyNumberFormat="1" applyFont="1" applyFill="1" applyBorder="1" applyAlignment="1">
      <alignment horizontal="right" vertical="center" wrapText="1"/>
    </xf>
    <xf numFmtId="164" fontId="14" fillId="0" borderId="4" xfId="0" applyNumberFormat="1" applyFont="1" applyFill="1" applyBorder="1" applyAlignment="1">
      <alignment horizontal="right" vertical="center" wrapText="1"/>
    </xf>
    <xf numFmtId="164" fontId="0" fillId="0" borderId="11" xfId="0" applyNumberFormat="1" applyFont="1" applyFill="1" applyBorder="1" applyAlignment="1">
      <alignment horizontal="right" wrapText="1"/>
    </xf>
    <xf numFmtId="164" fontId="6" fillId="4" borderId="11" xfId="0" applyNumberFormat="1" applyFont="1" applyFill="1" applyBorder="1" applyAlignment="1">
      <alignment horizontal="right" vertical="center" wrapText="1"/>
    </xf>
    <xf numFmtId="164" fontId="6" fillId="0" borderId="11" xfId="0" applyNumberFormat="1" applyFont="1" applyFill="1" applyBorder="1" applyAlignment="1">
      <alignment horizontal="right" vertical="center" wrapText="1"/>
    </xf>
    <xf numFmtId="164" fontId="6" fillId="4" borderId="12" xfId="0" applyNumberFormat="1" applyFont="1" applyFill="1" applyBorder="1" applyAlignment="1">
      <alignment horizontal="right" vertical="center" wrapText="1"/>
    </xf>
    <xf numFmtId="0" fontId="0" fillId="0" borderId="11" xfId="0" applyBorder="1" applyAlignment="1">
      <alignment horizontal="right" vertical="center"/>
    </xf>
    <xf numFmtId="164" fontId="0" fillId="4" borderId="11" xfId="0" applyNumberFormat="1" applyFont="1" applyFill="1" applyBorder="1" applyAlignment="1">
      <alignment horizontal="right" wrapText="1"/>
    </xf>
    <xf numFmtId="164" fontId="0" fillId="4" borderId="12" xfId="0" applyNumberFormat="1" applyFont="1" applyFill="1" applyBorder="1" applyAlignment="1">
      <alignment horizontal="right" wrapText="1"/>
    </xf>
    <xf numFmtId="0" fontId="6" fillId="0" borderId="12" xfId="0" applyNumberFormat="1" applyFont="1" applyFill="1" applyBorder="1" applyAlignment="1">
      <alignment horizontal="center" vertical="center" wrapText="1"/>
    </xf>
    <xf numFmtId="0" fontId="6" fillId="0" borderId="8" xfId="0" applyNumberFormat="1" applyFont="1" applyFill="1" applyBorder="1" applyAlignment="1">
      <alignment horizontal="center" vertical="center" wrapText="1"/>
    </xf>
    <xf numFmtId="0" fontId="6" fillId="0" borderId="10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Border="1" applyAlignment="1">
      <alignment horizontal="right" wrapText="1"/>
    </xf>
    <xf numFmtId="164" fontId="0" fillId="4" borderId="7" xfId="0" applyNumberFormat="1" applyFont="1" applyFill="1" applyBorder="1" applyAlignment="1">
      <alignment horizontal="right" wrapText="1"/>
    </xf>
    <xf numFmtId="164" fontId="0" fillId="4" borderId="10" xfId="0" applyNumberFormat="1" applyFont="1" applyFill="1" applyBorder="1" applyAlignment="1">
      <alignment horizontal="right" wrapText="1"/>
    </xf>
    <xf numFmtId="0" fontId="0" fillId="0" borderId="11" xfId="0" applyNumberFormat="1" applyFont="1" applyFill="1" applyBorder="1" applyAlignment="1">
      <alignment horizontal="center" wrapText="1"/>
    </xf>
    <xf numFmtId="0" fontId="13" fillId="5" borderId="13" xfId="0" applyNumberFormat="1" applyFont="1" applyFill="1" applyBorder="1" applyAlignment="1">
      <alignment horizontal="center" vertical="center" wrapText="1"/>
    </xf>
    <xf numFmtId="164" fontId="0" fillId="0" borderId="11" xfId="0" applyNumberFormat="1" applyFont="1" applyFill="1" applyBorder="1" applyAlignment="1">
      <alignment horizontal="right" vertical="center" wrapText="1"/>
    </xf>
    <xf numFmtId="0" fontId="7" fillId="0" borderId="0" xfId="0" applyFont="1" applyBorder="1" applyAlignment="1">
      <alignment horizontal="right" vertical="center" wrapText="1"/>
    </xf>
    <xf numFmtId="164" fontId="0" fillId="0" borderId="7" xfId="0" applyNumberFormat="1" applyFont="1" applyFill="1" applyBorder="1" applyAlignment="1">
      <alignment horizontal="right" vertical="center" wrapText="1"/>
    </xf>
    <xf numFmtId="0" fontId="1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165" fontId="16" fillId="0" borderId="0" xfId="0" applyNumberFormat="1" applyFont="1" applyAlignment="1">
      <alignment vertical="center"/>
    </xf>
    <xf numFmtId="0" fontId="16" fillId="0" borderId="0" xfId="0" applyFont="1" applyAlignment="1">
      <alignment horizontal="left" vertical="center"/>
    </xf>
    <xf numFmtId="0" fontId="16" fillId="4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165" fontId="11" fillId="4" borderId="11" xfId="0" applyNumberFormat="1" applyFont="1" applyFill="1" applyBorder="1" applyAlignment="1">
      <alignment horizontal="right" vertical="center" wrapText="1"/>
    </xf>
    <xf numFmtId="165" fontId="11" fillId="0" borderId="11" xfId="0" applyNumberFormat="1" applyFont="1" applyBorder="1" applyAlignment="1">
      <alignment horizontal="right" vertical="center" wrapText="1"/>
    </xf>
    <xf numFmtId="165" fontId="11" fillId="4" borderId="12" xfId="0" applyNumberFormat="1" applyFont="1" applyFill="1" applyBorder="1" applyAlignment="1">
      <alignment horizontal="right" vertical="center" wrapText="1"/>
    </xf>
    <xf numFmtId="164" fontId="5" fillId="4" borderId="11" xfId="0" applyNumberFormat="1" applyFont="1" applyFill="1" applyBorder="1" applyAlignment="1">
      <alignment vertical="center"/>
    </xf>
    <xf numFmtId="164" fontId="5" fillId="0" borderId="11" xfId="0" applyNumberFormat="1" applyFont="1" applyFill="1" applyBorder="1" applyAlignment="1">
      <alignment vertical="center"/>
    </xf>
    <xf numFmtId="164" fontId="5" fillId="4" borderId="12" xfId="0" applyNumberFormat="1" applyFont="1" applyFill="1" applyBorder="1" applyAlignment="1">
      <alignment vertical="center"/>
    </xf>
    <xf numFmtId="165" fontId="16" fillId="4" borderId="2" xfId="0" applyNumberFormat="1" applyFont="1" applyFill="1" applyBorder="1" applyAlignment="1">
      <alignment vertical="center"/>
    </xf>
    <xf numFmtId="165" fontId="16" fillId="4" borderId="0" xfId="0" applyNumberFormat="1" applyFont="1" applyFill="1" applyBorder="1" applyAlignment="1">
      <alignment vertical="center"/>
    </xf>
    <xf numFmtId="165" fontId="16" fillId="4" borderId="7" xfId="0" applyNumberFormat="1" applyFont="1" applyFill="1" applyBorder="1" applyAlignment="1">
      <alignment vertical="center"/>
    </xf>
    <xf numFmtId="165" fontId="16" fillId="0" borderId="2" xfId="0" applyNumberFormat="1" applyFont="1" applyFill="1" applyBorder="1" applyAlignment="1">
      <alignment vertical="center"/>
    </xf>
    <xf numFmtId="165" fontId="16" fillId="0" borderId="0" xfId="0" applyNumberFormat="1" applyFont="1" applyFill="1" applyBorder="1" applyAlignment="1">
      <alignment vertical="center"/>
    </xf>
    <xf numFmtId="165" fontId="16" fillId="4" borderId="14" xfId="0" applyNumberFormat="1" applyFont="1" applyFill="1" applyBorder="1" applyAlignment="1">
      <alignment vertical="center"/>
    </xf>
    <xf numFmtId="165" fontId="16" fillId="4" borderId="8" xfId="0" applyNumberFormat="1" applyFont="1" applyFill="1" applyBorder="1" applyAlignment="1">
      <alignment vertical="center"/>
    </xf>
    <xf numFmtId="165" fontId="16" fillId="4" borderId="10" xfId="0" applyNumberFormat="1" applyFont="1" applyFill="1" applyBorder="1" applyAlignment="1">
      <alignment vertical="center"/>
    </xf>
    <xf numFmtId="0" fontId="1" fillId="0" borderId="15" xfId="0" applyFont="1" applyBorder="1" applyAlignment="1">
      <alignment horizontal="center" vertical="center"/>
    </xf>
    <xf numFmtId="165" fontId="1" fillId="0" borderId="15" xfId="0" applyNumberFormat="1" applyFont="1" applyBorder="1" applyAlignment="1">
      <alignment horizontal="center" vertical="center"/>
    </xf>
    <xf numFmtId="165" fontId="16" fillId="0" borderId="2" xfId="0" applyNumberFormat="1" applyFont="1" applyBorder="1" applyAlignment="1">
      <alignment vertical="center"/>
    </xf>
    <xf numFmtId="165" fontId="16" fillId="0" borderId="7" xfId="0" applyNumberFormat="1" applyFont="1" applyBorder="1" applyAlignment="1">
      <alignment vertical="center"/>
    </xf>
    <xf numFmtId="165" fontId="16" fillId="0" borderId="11" xfId="0" applyNumberFormat="1" applyFont="1" applyFill="1" applyBorder="1" applyAlignment="1">
      <alignment vertical="center"/>
    </xf>
    <xf numFmtId="165" fontId="16" fillId="4" borderId="11" xfId="0" applyNumberFormat="1" applyFont="1" applyFill="1" applyBorder="1" applyAlignment="1">
      <alignment vertical="center"/>
    </xf>
    <xf numFmtId="165" fontId="16" fillId="4" borderId="12" xfId="0" applyNumberFormat="1" applyFont="1" applyFill="1" applyBorder="1" applyAlignment="1">
      <alignment vertical="center"/>
    </xf>
    <xf numFmtId="165" fontId="16" fillId="0" borderId="11" xfId="0" applyNumberFormat="1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15" fillId="4" borderId="2" xfId="0" applyFont="1" applyFill="1" applyBorder="1" applyAlignment="1">
      <alignment horizontal="left" vertical="center" wrapText="1"/>
    </xf>
    <xf numFmtId="0" fontId="16" fillId="4" borderId="0" xfId="0" applyFont="1" applyFill="1" applyBorder="1" applyAlignment="1">
      <alignment vertical="center"/>
    </xf>
    <xf numFmtId="0" fontId="15" fillId="0" borderId="2" xfId="0" applyFont="1" applyBorder="1" applyAlignment="1">
      <alignment horizontal="left" vertical="center" wrapText="1"/>
    </xf>
    <xf numFmtId="0" fontId="16" fillId="0" borderId="0" xfId="0" applyFont="1" applyBorder="1" applyAlignment="1">
      <alignment vertical="center"/>
    </xf>
    <xf numFmtId="0" fontId="15" fillId="4" borderId="14" xfId="0" applyFont="1" applyFill="1" applyBorder="1" applyAlignment="1">
      <alignment horizontal="left" vertical="center" wrapText="1"/>
    </xf>
    <xf numFmtId="0" fontId="16" fillId="4" borderId="8" xfId="0" applyFont="1" applyFill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0" fontId="5" fillId="6" borderId="17" xfId="0" applyFont="1" applyFill="1" applyBorder="1" applyAlignment="1">
      <alignment horizontal="center"/>
    </xf>
    <xf numFmtId="0" fontId="5" fillId="6" borderId="18" xfId="0" applyFont="1" applyFill="1" applyBorder="1" applyAlignment="1">
      <alignment horizontal="center"/>
    </xf>
    <xf numFmtId="0" fontId="5" fillId="6" borderId="19" xfId="0" applyFont="1" applyFill="1" applyBorder="1" applyAlignment="1">
      <alignment horizontal="center"/>
    </xf>
    <xf numFmtId="0" fontId="12" fillId="6" borderId="20" xfId="0" applyFont="1" applyFill="1" applyBorder="1" applyAlignment="1">
      <alignment horizontal="center" vertical="center"/>
    </xf>
    <xf numFmtId="0" fontId="12" fillId="6" borderId="5" xfId="0" applyFont="1" applyFill="1" applyBorder="1" applyAlignment="1">
      <alignment horizontal="center" vertical="center"/>
    </xf>
    <xf numFmtId="165" fontId="5" fillId="0" borderId="15" xfId="0" applyNumberFormat="1" applyFont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center" vertical="center" wrapText="1"/>
    </xf>
    <xf numFmtId="165" fontId="5" fillId="0" borderId="22" xfId="0" applyNumberFormat="1" applyFont="1" applyBorder="1" applyAlignment="1">
      <alignment horizontal="center" vertical="center" wrapText="1"/>
    </xf>
    <xf numFmtId="165" fontId="5" fillId="0" borderId="14" xfId="0" applyNumberFormat="1" applyFont="1" applyBorder="1" applyAlignment="1">
      <alignment horizontal="center" vertical="center" wrapText="1"/>
    </xf>
    <xf numFmtId="165" fontId="5" fillId="0" borderId="10" xfId="0" applyNumberFormat="1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17" fillId="6" borderId="21" xfId="0" applyFont="1" applyFill="1" applyBorder="1" applyAlignment="1">
      <alignment horizontal="center" vertical="center"/>
    </xf>
    <xf numFmtId="0" fontId="17" fillId="6" borderId="11" xfId="0" applyFont="1" applyFill="1" applyBorder="1" applyAlignment="1">
      <alignment horizontal="center" vertical="center"/>
    </xf>
    <xf numFmtId="0" fontId="17" fillId="6" borderId="12" xfId="0" applyFont="1" applyFill="1" applyBorder="1" applyAlignment="1">
      <alignment horizontal="center" vertical="center"/>
    </xf>
    <xf numFmtId="0" fontId="0" fillId="0" borderId="0" xfId="0" applyNumberFormat="1" applyFont="1" applyFill="1" applyAlignment="1">
      <alignment horizontal="center" wrapText="1"/>
    </xf>
    <xf numFmtId="0" fontId="0" fillId="0" borderId="7" xfId="0" applyNumberFormat="1" applyFont="1" applyFill="1" applyBorder="1" applyAlignment="1">
      <alignment horizontal="center" wrapText="1"/>
    </xf>
  </cellXfs>
  <cellStyles count="3">
    <cellStyle name="Currency [0]" xfId="1" builtinId="7"/>
    <cellStyle name="Normal" xfId="0" builtinId="0"/>
    <cellStyle name="Percent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4"/>
  <sheetViews>
    <sheetView topLeftCell="B1" workbookViewId="0">
      <selection activeCell="K1" sqref="K1:K65536"/>
    </sheetView>
  </sheetViews>
  <sheetFormatPr defaultColWidth="8.85546875" defaultRowHeight="15"/>
  <cols>
    <col min="1" max="1" width="8.85546875" style="1"/>
    <col min="2" max="2" width="15.85546875" style="1" bestFit="1" customWidth="1"/>
    <col min="3" max="3" width="15.85546875" style="1" customWidth="1"/>
    <col min="4" max="4" width="15" style="29" bestFit="1" customWidth="1"/>
    <col min="5" max="5" width="10.42578125" style="4" bestFit="1" customWidth="1"/>
    <col min="6" max="6" width="14.28515625" style="26" bestFit="1" customWidth="1"/>
    <col min="7" max="7" width="12" style="5" bestFit="1" customWidth="1"/>
    <col min="8" max="8" width="12.42578125" style="26" bestFit="1" customWidth="1"/>
    <col min="9" max="9" width="10.140625" style="7" customWidth="1"/>
    <col min="10" max="10" width="18.28515625" style="26" bestFit="1" customWidth="1"/>
    <col min="11" max="11" width="8.42578125" style="5" customWidth="1"/>
    <col min="12" max="12" width="16.85546875" style="26" bestFit="1" customWidth="1"/>
    <col min="13" max="13" width="21.42578125" style="1" bestFit="1" customWidth="1"/>
    <col min="14" max="14" width="11.140625" style="3" bestFit="1" customWidth="1"/>
    <col min="15" max="15" width="8.85546875" style="3"/>
    <col min="16" max="16" width="9" style="3" bestFit="1" customWidth="1"/>
    <col min="17" max="17" width="18.85546875" style="1" customWidth="1"/>
    <col min="18" max="18" width="18.42578125" style="14" bestFit="1" customWidth="1"/>
    <col min="19" max="16384" width="8.85546875" style="1"/>
  </cols>
  <sheetData>
    <row r="1" spans="1:20">
      <c r="A1" s="10" t="s">
        <v>41</v>
      </c>
      <c r="B1" s="10" t="s">
        <v>40</v>
      </c>
      <c r="C1" s="10" t="s">
        <v>102</v>
      </c>
      <c r="D1" s="28" t="s">
        <v>2</v>
      </c>
      <c r="E1" s="12" t="s">
        <v>121</v>
      </c>
      <c r="F1" s="25" t="s">
        <v>0</v>
      </c>
      <c r="G1" s="8" t="s">
        <v>22</v>
      </c>
      <c r="H1" s="31" t="s">
        <v>19</v>
      </c>
      <c r="I1" s="8" t="s">
        <v>23</v>
      </c>
      <c r="J1" s="25" t="s">
        <v>1</v>
      </c>
      <c r="K1" s="8" t="s">
        <v>24</v>
      </c>
      <c r="L1" s="31" t="s">
        <v>20</v>
      </c>
      <c r="M1" s="8" t="s">
        <v>25</v>
      </c>
      <c r="N1" s="9" t="s">
        <v>21</v>
      </c>
      <c r="O1" s="9" t="s">
        <v>33</v>
      </c>
      <c r="P1" s="9" t="s">
        <v>34</v>
      </c>
      <c r="Q1" s="10" t="s">
        <v>27</v>
      </c>
      <c r="R1" s="9" t="s">
        <v>153</v>
      </c>
    </row>
    <row r="2" spans="1:20">
      <c r="A2" s="10" t="s">
        <v>82</v>
      </c>
      <c r="B2" s="1" t="s">
        <v>60</v>
      </c>
      <c r="C2" s="1" t="s">
        <v>103</v>
      </c>
      <c r="D2" s="29">
        <v>83319</v>
      </c>
      <c r="E2" s="12">
        <f>RANK(D2,D2:D32)</f>
        <v>10</v>
      </c>
      <c r="F2" s="26">
        <v>88030</v>
      </c>
      <c r="G2" s="2">
        <f>RANK(F2,F2:F32,1)</f>
        <v>9</v>
      </c>
      <c r="H2" s="32">
        <f t="shared" ref="H2:H32" si="0">F2+D2</f>
        <v>171349</v>
      </c>
      <c r="I2" s="8">
        <f>RANK(H2,H2:H32,1)</f>
        <v>13</v>
      </c>
      <c r="J2" s="26">
        <v>194402</v>
      </c>
      <c r="K2" s="8">
        <f>RANK(J2,J2:J32,1)</f>
        <v>16</v>
      </c>
      <c r="L2" s="32">
        <f t="shared" ref="L2:L32" si="1">J2+D2</f>
        <v>277721</v>
      </c>
      <c r="M2" s="6">
        <f>RANK(L2,L2:L32,1)</f>
        <v>19</v>
      </c>
      <c r="N2" s="3">
        <v>98</v>
      </c>
      <c r="O2" s="9">
        <v>530</v>
      </c>
      <c r="P2" s="9">
        <v>385</v>
      </c>
      <c r="Q2" s="10" t="s">
        <v>90</v>
      </c>
      <c r="R2" s="13"/>
    </row>
    <row r="3" spans="1:20">
      <c r="A3" s="10" t="s">
        <v>81</v>
      </c>
      <c r="B3" s="1" t="s">
        <v>61</v>
      </c>
      <c r="C3" s="1" t="s">
        <v>61</v>
      </c>
      <c r="D3" s="29">
        <v>61997</v>
      </c>
      <c r="E3" s="12">
        <f>RANK(D3,D2:D32)</f>
        <v>27</v>
      </c>
      <c r="F3" s="26">
        <v>113140</v>
      </c>
      <c r="G3" s="2">
        <f>RANK(F3,F2:F32,1)</f>
        <v>19</v>
      </c>
      <c r="H3" s="32">
        <f t="shared" si="0"/>
        <v>175137</v>
      </c>
      <c r="I3" s="8">
        <f>RANK(H3,H2:H32,1)</f>
        <v>15</v>
      </c>
      <c r="J3" s="26">
        <v>238533</v>
      </c>
      <c r="K3" s="8">
        <f>RANK(J3,J2:J32,1)</f>
        <v>28</v>
      </c>
      <c r="L3" s="32">
        <f t="shared" si="1"/>
        <v>300530</v>
      </c>
      <c r="M3" s="6">
        <f>RANK(L3,L2:L32,1)</f>
        <v>24</v>
      </c>
      <c r="N3" s="3">
        <v>98</v>
      </c>
      <c r="O3" s="9">
        <v>250</v>
      </c>
      <c r="P3" s="9">
        <v>250</v>
      </c>
      <c r="Q3" s="10" t="s">
        <v>84</v>
      </c>
      <c r="R3" s="13"/>
    </row>
    <row r="4" spans="1:20">
      <c r="A4" s="10" t="s">
        <v>80</v>
      </c>
      <c r="B4" s="1" t="s">
        <v>62</v>
      </c>
      <c r="C4" s="1" t="s">
        <v>111</v>
      </c>
      <c r="D4" s="29">
        <v>74134</v>
      </c>
      <c r="E4" s="12">
        <f>RANK(D4,D2:D32)</f>
        <v>15</v>
      </c>
      <c r="F4" s="26">
        <v>131776</v>
      </c>
      <c r="G4" s="2">
        <f>RANK(F4,F2:F32,1)</f>
        <v>23</v>
      </c>
      <c r="H4" s="32">
        <f t="shared" si="0"/>
        <v>205910</v>
      </c>
      <c r="I4" s="8">
        <f>RANK(H4,H2:H32,1)</f>
        <v>22</v>
      </c>
      <c r="J4" s="26">
        <v>198337</v>
      </c>
      <c r="K4" s="8">
        <f>RANK(J4,J2:J32,1)</f>
        <v>18</v>
      </c>
      <c r="L4" s="32">
        <f t="shared" si="1"/>
        <v>272471</v>
      </c>
      <c r="M4" s="6">
        <f>RANK(L4,L2:L32,1)</f>
        <v>18</v>
      </c>
      <c r="N4" s="3">
        <v>98</v>
      </c>
      <c r="O4" s="9">
        <v>658</v>
      </c>
      <c r="P4" s="9">
        <v>135</v>
      </c>
      <c r="Q4" s="10" t="s">
        <v>100</v>
      </c>
      <c r="R4" s="13"/>
    </row>
    <row r="5" spans="1:20">
      <c r="A5" s="10" t="s">
        <v>79</v>
      </c>
      <c r="B5" s="1" t="s">
        <v>63</v>
      </c>
      <c r="C5" s="1" t="s">
        <v>63</v>
      </c>
      <c r="D5" s="29">
        <v>69867</v>
      </c>
      <c r="E5" s="12">
        <f>RANK(D5,D2:D32)</f>
        <v>21</v>
      </c>
      <c r="F5" s="26">
        <v>125950</v>
      </c>
      <c r="G5" s="2">
        <f>RANK(F5,F2:F32,1)</f>
        <v>21</v>
      </c>
      <c r="H5" s="32">
        <f t="shared" si="0"/>
        <v>195817</v>
      </c>
      <c r="I5" s="8">
        <f>RANK(H5,H2:H32,1)</f>
        <v>20</v>
      </c>
      <c r="J5" s="26">
        <v>219968</v>
      </c>
      <c r="K5" s="8">
        <f>RANK(J5,J2:J32,1)</f>
        <v>26</v>
      </c>
      <c r="L5" s="32">
        <f t="shared" si="1"/>
        <v>289835</v>
      </c>
      <c r="M5" s="6">
        <f>RANK(L5,L2:L32,1)</f>
        <v>23</v>
      </c>
      <c r="N5" s="3">
        <v>100</v>
      </c>
      <c r="O5" s="9">
        <v>608</v>
      </c>
      <c r="P5" s="9">
        <v>420</v>
      </c>
      <c r="Q5" s="10" t="s">
        <v>92</v>
      </c>
      <c r="R5" s="13"/>
    </row>
    <row r="6" spans="1:20">
      <c r="A6" s="10" t="s">
        <v>78</v>
      </c>
      <c r="B6" s="1" t="s">
        <v>64</v>
      </c>
      <c r="C6" s="1" t="s">
        <v>64</v>
      </c>
      <c r="D6" s="29">
        <v>70471</v>
      </c>
      <c r="E6" s="12">
        <f>RANK(D6,D2:D32)</f>
        <v>20</v>
      </c>
      <c r="F6" s="26">
        <v>76547</v>
      </c>
      <c r="G6" s="2">
        <f>RANK(F6,F2:F32,1)</f>
        <v>3</v>
      </c>
      <c r="H6" s="32">
        <f t="shared" si="0"/>
        <v>147018</v>
      </c>
      <c r="I6" s="8">
        <f>RANK(H6,H2:H32,1)</f>
        <v>4</v>
      </c>
      <c r="J6" s="26">
        <v>190359</v>
      </c>
      <c r="K6" s="8">
        <f>RANK(J6,J2:J32,1)</f>
        <v>14</v>
      </c>
      <c r="L6" s="32">
        <f t="shared" si="1"/>
        <v>260830</v>
      </c>
      <c r="M6" s="6">
        <f>RANK(L6,L2:L32,1)</f>
        <v>14</v>
      </c>
      <c r="N6" s="3">
        <v>98</v>
      </c>
      <c r="O6" s="9">
        <v>580</v>
      </c>
      <c r="P6" s="9">
        <v>370</v>
      </c>
      <c r="Q6" s="10" t="s">
        <v>91</v>
      </c>
      <c r="R6" s="13"/>
    </row>
    <row r="7" spans="1:20">
      <c r="A7" s="10" t="s">
        <v>76</v>
      </c>
      <c r="B7" s="1" t="s">
        <v>65</v>
      </c>
      <c r="C7" s="1" t="s">
        <v>65</v>
      </c>
      <c r="D7" s="29">
        <v>76832</v>
      </c>
      <c r="E7" s="12">
        <f>RANK(D7,D2:D32)</f>
        <v>14</v>
      </c>
      <c r="F7" s="26">
        <v>110889</v>
      </c>
      <c r="G7" s="2">
        <f>RANK(F7,F2:F32,1)</f>
        <v>18</v>
      </c>
      <c r="H7" s="32">
        <f t="shared" si="0"/>
        <v>187721</v>
      </c>
      <c r="I7" s="8">
        <f>RANK(H7,H2:H32,1)</f>
        <v>19</v>
      </c>
      <c r="J7" s="26">
        <v>184684</v>
      </c>
      <c r="K7" s="8">
        <f>RANK(J7,J2:J32,1)</f>
        <v>12</v>
      </c>
      <c r="L7" s="32">
        <f t="shared" si="1"/>
        <v>261516</v>
      </c>
      <c r="M7" s="6">
        <f>RANK(L7,L2:L32,1)</f>
        <v>15</v>
      </c>
      <c r="N7" s="3">
        <v>95</v>
      </c>
      <c r="O7" s="9">
        <v>475</v>
      </c>
      <c r="P7" s="9">
        <v>225</v>
      </c>
      <c r="Q7" s="10" t="s">
        <v>95</v>
      </c>
      <c r="R7" s="13"/>
    </row>
    <row r="8" spans="1:20">
      <c r="A8" s="10" t="s">
        <v>77</v>
      </c>
      <c r="B8" s="1" t="s">
        <v>66</v>
      </c>
      <c r="C8" s="1" t="s">
        <v>104</v>
      </c>
      <c r="D8" s="29">
        <v>53997</v>
      </c>
      <c r="E8" s="12">
        <f>RANK(D8,D2:D32)</f>
        <v>28</v>
      </c>
      <c r="F8" s="26">
        <v>85879</v>
      </c>
      <c r="G8" s="2">
        <f>RANK(F8,F2:F32,1)</f>
        <v>6</v>
      </c>
      <c r="H8" s="32">
        <f t="shared" si="0"/>
        <v>139876</v>
      </c>
      <c r="I8" s="8">
        <f>RANK(H8,H2:H32,1)</f>
        <v>2</v>
      </c>
      <c r="J8" s="26">
        <v>188458</v>
      </c>
      <c r="K8" s="8">
        <f>RANK(J8,J2:J32,1)</f>
        <v>13</v>
      </c>
      <c r="L8" s="32">
        <f t="shared" si="1"/>
        <v>242455</v>
      </c>
      <c r="M8" s="6">
        <f>RANK(L8,L2:L32,1)</f>
        <v>6</v>
      </c>
      <c r="N8" s="3">
        <v>99</v>
      </c>
      <c r="O8" s="9">
        <v>415</v>
      </c>
      <c r="P8" s="9">
        <v>200</v>
      </c>
      <c r="Q8" s="11" t="s">
        <v>93</v>
      </c>
      <c r="R8" s="13"/>
    </row>
    <row r="9" spans="1:20">
      <c r="A9" s="10" t="s">
        <v>83</v>
      </c>
      <c r="B9" s="1" t="s">
        <v>67</v>
      </c>
      <c r="C9" s="1" t="s">
        <v>105</v>
      </c>
      <c r="D9" s="29">
        <v>50833</v>
      </c>
      <c r="E9" s="12">
        <f>RANK(D9,D2:D32)</f>
        <v>29</v>
      </c>
      <c r="F9" s="26">
        <v>104874</v>
      </c>
      <c r="G9" s="2">
        <f>RANK(F9,F2:F32,1)</f>
        <v>16</v>
      </c>
      <c r="H9" s="32">
        <f t="shared" si="0"/>
        <v>155707</v>
      </c>
      <c r="I9" s="8">
        <f>RANK(H9,H2:H32,1)</f>
        <v>8</v>
      </c>
      <c r="J9" s="26">
        <v>229273</v>
      </c>
      <c r="K9" s="8">
        <f>RANK(J9,J2:J32,1)</f>
        <v>27</v>
      </c>
      <c r="L9" s="32">
        <f t="shared" si="1"/>
        <v>280106</v>
      </c>
      <c r="M9" s="6">
        <f>RANK(L9,L2:L32,1)</f>
        <v>20</v>
      </c>
      <c r="N9" s="3">
        <v>98</v>
      </c>
      <c r="O9" s="9">
        <v>350</v>
      </c>
      <c r="P9" s="9">
        <v>260</v>
      </c>
      <c r="Q9" s="10" t="s">
        <v>86</v>
      </c>
      <c r="R9" s="13"/>
    </row>
    <row r="10" spans="1:20">
      <c r="A10" s="10" t="s">
        <v>75</v>
      </c>
      <c r="B10" s="1" t="s">
        <v>68</v>
      </c>
      <c r="C10" s="1" t="s">
        <v>106</v>
      </c>
      <c r="D10" s="29">
        <v>50070</v>
      </c>
      <c r="E10" s="12">
        <f>RANK(D10,D2:D32)</f>
        <v>30</v>
      </c>
      <c r="F10" s="26">
        <v>87905</v>
      </c>
      <c r="G10" s="2">
        <f>RANK(F10,F2:F32,1)</f>
        <v>8</v>
      </c>
      <c r="H10" s="32">
        <f t="shared" si="0"/>
        <v>137975</v>
      </c>
      <c r="I10" s="8">
        <f>RANK(H10,H2:H32,1)</f>
        <v>1</v>
      </c>
      <c r="J10" s="26">
        <v>203545</v>
      </c>
      <c r="K10" s="8">
        <f>RANK(J10,J2:J32,1)</f>
        <v>19</v>
      </c>
      <c r="L10" s="32">
        <f t="shared" si="1"/>
        <v>253615</v>
      </c>
      <c r="M10" s="6">
        <f>RANK(L10,L2:L32,1)</f>
        <v>10</v>
      </c>
      <c r="N10" s="3">
        <v>97</v>
      </c>
      <c r="O10" s="9">
        <v>435</v>
      </c>
      <c r="P10" s="9">
        <v>400</v>
      </c>
      <c r="Q10" s="10" t="s">
        <v>88</v>
      </c>
      <c r="R10" s="13"/>
    </row>
    <row r="11" spans="1:20">
      <c r="A11" s="10" t="s">
        <v>113</v>
      </c>
      <c r="B11" s="1" t="s">
        <v>69</v>
      </c>
      <c r="C11" s="1" t="s">
        <v>69</v>
      </c>
      <c r="D11" s="29">
        <v>82582</v>
      </c>
      <c r="E11" s="12">
        <f>RANK(D11,D2:D32)</f>
        <v>12</v>
      </c>
      <c r="F11" s="26">
        <v>122313</v>
      </c>
      <c r="G11" s="2">
        <f>RANK(F11,F2:F32,1)</f>
        <v>20</v>
      </c>
      <c r="H11" s="32">
        <f t="shared" si="0"/>
        <v>204895</v>
      </c>
      <c r="I11" s="8">
        <f>RANK(H11,H2:H32,1)</f>
        <v>21</v>
      </c>
      <c r="J11" s="26">
        <v>244957</v>
      </c>
      <c r="K11" s="8">
        <f>RANK(J11,J2:J32,1)</f>
        <v>29</v>
      </c>
      <c r="L11" s="32">
        <f t="shared" si="1"/>
        <v>327539</v>
      </c>
      <c r="M11" s="6">
        <f>RANK(L11,L2:L32,1)</f>
        <v>30</v>
      </c>
      <c r="O11" s="9">
        <v>530</v>
      </c>
      <c r="P11" s="9">
        <v>170</v>
      </c>
      <c r="Q11" s="10" t="s">
        <v>96</v>
      </c>
      <c r="R11" s="13"/>
    </row>
    <row r="12" spans="1:20">
      <c r="A12" s="10" t="s">
        <v>73</v>
      </c>
      <c r="B12" s="1" t="s">
        <v>70</v>
      </c>
      <c r="C12" s="1" t="s">
        <v>70</v>
      </c>
      <c r="D12" s="29">
        <v>62609</v>
      </c>
      <c r="E12" s="12">
        <f>RANK(D12,D2:D32)</f>
        <v>26</v>
      </c>
      <c r="F12" s="26">
        <v>145474</v>
      </c>
      <c r="G12" s="2">
        <f>RANK(F12,F2:F32,1)</f>
        <v>24</v>
      </c>
      <c r="H12" s="32">
        <f t="shared" si="0"/>
        <v>208083</v>
      </c>
      <c r="I12" s="8">
        <f>RANK(H12,H2:H32,1)</f>
        <v>23</v>
      </c>
      <c r="J12" s="26">
        <v>251944</v>
      </c>
      <c r="K12" s="8">
        <f>RANK(J12,J2:J32,1)</f>
        <v>31</v>
      </c>
      <c r="L12" s="32">
        <f t="shared" si="1"/>
        <v>314553</v>
      </c>
      <c r="M12" s="6">
        <f>RANK(L12,L2:L32,1)</f>
        <v>28</v>
      </c>
      <c r="N12" s="3">
        <v>97</v>
      </c>
      <c r="O12" s="9">
        <v>400</v>
      </c>
      <c r="P12" s="9">
        <v>140</v>
      </c>
      <c r="Q12" s="10" t="s">
        <v>94</v>
      </c>
      <c r="R12" s="13"/>
    </row>
    <row r="13" spans="1:20">
      <c r="A13" s="10" t="s">
        <v>74</v>
      </c>
      <c r="B13" s="1" t="s">
        <v>71</v>
      </c>
      <c r="C13" s="1" t="s">
        <v>107</v>
      </c>
      <c r="D13" s="29">
        <v>73953</v>
      </c>
      <c r="E13" s="12">
        <f>RANK(D13,D2:D32)</f>
        <v>16</v>
      </c>
      <c r="F13" s="26">
        <v>80729</v>
      </c>
      <c r="G13" s="2">
        <f>RANK(F13,F2:F32,1)</f>
        <v>4</v>
      </c>
      <c r="H13" s="32">
        <f t="shared" si="0"/>
        <v>154682</v>
      </c>
      <c r="I13" s="8">
        <f>RANK(H13,H2:H32,1)</f>
        <v>7</v>
      </c>
      <c r="J13" s="26">
        <v>192784</v>
      </c>
      <c r="K13" s="8">
        <f>RANK(J13,J2:J32,1)</f>
        <v>15</v>
      </c>
      <c r="L13" s="32">
        <f t="shared" si="1"/>
        <v>266737</v>
      </c>
      <c r="M13" s="6">
        <f>RANK(L13,L2:L32,1)</f>
        <v>17</v>
      </c>
      <c r="N13" s="3">
        <v>94</v>
      </c>
      <c r="O13" s="9">
        <v>480</v>
      </c>
      <c r="P13" s="9">
        <v>375</v>
      </c>
      <c r="Q13" s="10"/>
      <c r="R13" s="13"/>
      <c r="T13" s="1">
        <v>217535.6</v>
      </c>
    </row>
    <row r="14" spans="1:20">
      <c r="A14" s="10" t="s">
        <v>72</v>
      </c>
      <c r="B14" s="1" t="s">
        <v>3</v>
      </c>
      <c r="C14" s="1" t="s">
        <v>3</v>
      </c>
      <c r="D14" s="30">
        <v>81530</v>
      </c>
      <c r="E14" s="12">
        <f>RANK(D14,D2:D32)</f>
        <v>13</v>
      </c>
      <c r="F14" s="27">
        <v>90056</v>
      </c>
      <c r="G14" s="2">
        <f>RANK(F14,F2:F32,1)</f>
        <v>10</v>
      </c>
      <c r="H14" s="32">
        <f t="shared" si="0"/>
        <v>171586</v>
      </c>
      <c r="I14" s="6">
        <f>RANK(H14,H2:H32,1)</f>
        <v>14</v>
      </c>
      <c r="J14" s="27">
        <v>119362</v>
      </c>
      <c r="K14" s="6">
        <f>RANK(J14,J2:J32,1)</f>
        <v>3</v>
      </c>
      <c r="L14" s="32">
        <f t="shared" si="1"/>
        <v>200892</v>
      </c>
      <c r="M14" s="6">
        <f>RANK(L14,L2:L32,1)</f>
        <v>3</v>
      </c>
      <c r="N14" s="3">
        <v>100</v>
      </c>
      <c r="O14" s="9">
        <v>430</v>
      </c>
      <c r="P14" s="9">
        <v>260</v>
      </c>
      <c r="Q14" s="10" t="s">
        <v>87</v>
      </c>
      <c r="R14" s="15" t="s">
        <v>154</v>
      </c>
    </row>
    <row r="15" spans="1:20">
      <c r="A15" s="10" t="s">
        <v>42</v>
      </c>
      <c r="B15" s="1" t="s">
        <v>4</v>
      </c>
      <c r="C15" s="1" t="s">
        <v>108</v>
      </c>
      <c r="D15" s="30">
        <v>88711</v>
      </c>
      <c r="E15" s="12">
        <f>RANK(D15,D2:D32)</f>
        <v>9</v>
      </c>
      <c r="F15" s="27">
        <v>72782</v>
      </c>
      <c r="G15" s="2">
        <f>RANK(F15,F2:F32,1)</f>
        <v>2</v>
      </c>
      <c r="H15" s="32">
        <f t="shared" si="0"/>
        <v>161493</v>
      </c>
      <c r="I15" s="6">
        <f>RANK(H15,H2:H32,1)</f>
        <v>12</v>
      </c>
      <c r="J15" s="27">
        <v>95544</v>
      </c>
      <c r="K15" s="6">
        <f>RANK(J15,J2:J32,1)</f>
        <v>1</v>
      </c>
      <c r="L15" s="32">
        <f t="shared" si="1"/>
        <v>184255</v>
      </c>
      <c r="M15" s="6">
        <f>RANK(L15,L2:L32,1)</f>
        <v>1</v>
      </c>
      <c r="N15" s="3">
        <v>99</v>
      </c>
      <c r="O15" s="9">
        <v>650</v>
      </c>
      <c r="P15" s="9">
        <v>295</v>
      </c>
      <c r="Q15" s="10" t="s">
        <v>97</v>
      </c>
      <c r="R15" s="15" t="s">
        <v>166</v>
      </c>
    </row>
    <row r="16" spans="1:20">
      <c r="A16" s="10" t="s">
        <v>45</v>
      </c>
      <c r="B16" s="1" t="s">
        <v>5</v>
      </c>
      <c r="C16" s="1" t="s">
        <v>5</v>
      </c>
      <c r="D16" s="30">
        <v>71548</v>
      </c>
      <c r="E16" s="12">
        <f>RANK(D16,D2:D32)</f>
        <v>18</v>
      </c>
      <c r="F16" s="27">
        <v>71853</v>
      </c>
      <c r="G16" s="2">
        <f>RANK(F16,F2:F32,1)</f>
        <v>1</v>
      </c>
      <c r="H16" s="32">
        <f t="shared" si="0"/>
        <v>143401</v>
      </c>
      <c r="I16" s="6">
        <f>RANK(H16,H2:H32,1)</f>
        <v>3</v>
      </c>
      <c r="J16" s="27">
        <v>162662</v>
      </c>
      <c r="K16" s="6">
        <f>RANK(J16,J2:J32,1)</f>
        <v>8</v>
      </c>
      <c r="L16" s="32">
        <f t="shared" si="1"/>
        <v>234210</v>
      </c>
      <c r="M16" s="6">
        <f>RANK(L16,L2:L32,1)</f>
        <v>5</v>
      </c>
      <c r="N16" s="3">
        <v>98</v>
      </c>
      <c r="O16" s="9">
        <v>365</v>
      </c>
      <c r="P16" s="9">
        <v>315</v>
      </c>
      <c r="Q16" s="10" t="s">
        <v>39</v>
      </c>
      <c r="R16" s="13"/>
    </row>
    <row r="17" spans="1:18">
      <c r="A17" s="10" t="s">
        <v>48</v>
      </c>
      <c r="B17" s="1" t="s">
        <v>6</v>
      </c>
      <c r="C17" s="1" t="s">
        <v>109</v>
      </c>
      <c r="D17" s="30">
        <v>62919</v>
      </c>
      <c r="E17" s="12">
        <f>RANK(D17,D2:D32)</f>
        <v>25</v>
      </c>
      <c r="F17" s="27">
        <v>94449</v>
      </c>
      <c r="G17" s="2">
        <f>RANK(F17,F2:F32,1)</f>
        <v>11</v>
      </c>
      <c r="H17" s="32">
        <f t="shared" si="0"/>
        <v>157368</v>
      </c>
      <c r="I17" s="6">
        <f>RANK(H17,H2:H32,1)</f>
        <v>9</v>
      </c>
      <c r="J17" s="27">
        <v>179619</v>
      </c>
      <c r="K17" s="6">
        <f>RANK(J17,J2:J32,1)</f>
        <v>10</v>
      </c>
      <c r="L17" s="32">
        <f t="shared" si="1"/>
        <v>242538</v>
      </c>
      <c r="M17" s="6">
        <f>RANK(L17,L2:L32,1)</f>
        <v>7</v>
      </c>
      <c r="N17" s="3">
        <v>98</v>
      </c>
      <c r="O17" s="9">
        <v>65</v>
      </c>
      <c r="P17" s="9">
        <v>125</v>
      </c>
      <c r="Q17" s="10" t="s">
        <v>30</v>
      </c>
      <c r="R17" s="13"/>
    </row>
    <row r="18" spans="1:18">
      <c r="A18" s="10" t="s">
        <v>52</v>
      </c>
      <c r="B18" s="1" t="s">
        <v>32</v>
      </c>
      <c r="C18" s="1" t="s">
        <v>110</v>
      </c>
      <c r="D18" s="30">
        <v>94599</v>
      </c>
      <c r="E18" s="12">
        <f>RANK(D18,D2:D32)</f>
        <v>6</v>
      </c>
      <c r="F18" s="27">
        <v>130172</v>
      </c>
      <c r="G18" s="2">
        <f>RANK(F18,F2:F32,1)</f>
        <v>22</v>
      </c>
      <c r="H18" s="32">
        <f t="shared" si="0"/>
        <v>224771</v>
      </c>
      <c r="I18" s="6">
        <f>RANK(H18,H2:H32,1)</f>
        <v>24</v>
      </c>
      <c r="J18" s="27">
        <v>163646</v>
      </c>
      <c r="K18" s="6">
        <f>RANK(J18,J2:J32,1)</f>
        <v>9</v>
      </c>
      <c r="L18" s="32">
        <f t="shared" si="1"/>
        <v>258245</v>
      </c>
      <c r="M18" s="6">
        <f>RANK(L18,L2:L32,1)</f>
        <v>11</v>
      </c>
      <c r="N18" s="3">
        <v>98</v>
      </c>
      <c r="O18" s="9">
        <v>563</v>
      </c>
      <c r="P18" s="9">
        <v>220</v>
      </c>
      <c r="Q18" s="10" t="s">
        <v>38</v>
      </c>
      <c r="R18" s="15" t="s">
        <v>155</v>
      </c>
    </row>
    <row r="19" spans="1:18">
      <c r="A19" s="10" t="s">
        <v>49</v>
      </c>
      <c r="B19" s="1" t="s">
        <v>7</v>
      </c>
      <c r="C19" s="1" t="s">
        <v>119</v>
      </c>
      <c r="D19" s="30">
        <v>64212</v>
      </c>
      <c r="E19" s="12">
        <f>RANK(D19,D2:D32)</f>
        <v>24</v>
      </c>
      <c r="F19" s="27">
        <v>86623</v>
      </c>
      <c r="G19" s="2">
        <f>RANK(F19,F2:F32,1)</f>
        <v>7</v>
      </c>
      <c r="H19" s="32">
        <f t="shared" si="0"/>
        <v>150835</v>
      </c>
      <c r="I19" s="6">
        <f>RANK(H19,H2:H32,1)</f>
        <v>6</v>
      </c>
      <c r="J19" s="27">
        <v>197907</v>
      </c>
      <c r="K19" s="6">
        <f>RANK(J19,J2:J32,1)</f>
        <v>17</v>
      </c>
      <c r="L19" s="32">
        <f t="shared" si="1"/>
        <v>262119</v>
      </c>
      <c r="M19" s="6">
        <f>RANK(L19,L2:L32,1)</f>
        <v>16</v>
      </c>
      <c r="O19" s="9">
        <v>520</v>
      </c>
      <c r="P19" s="9">
        <v>240</v>
      </c>
      <c r="Q19" s="10" t="s">
        <v>37</v>
      </c>
    </row>
    <row r="20" spans="1:18">
      <c r="A20" s="10" t="s">
        <v>56</v>
      </c>
      <c r="B20" s="1" t="s">
        <v>8</v>
      </c>
      <c r="C20" s="1" t="s">
        <v>122</v>
      </c>
      <c r="D20" s="30">
        <v>102322</v>
      </c>
      <c r="E20" s="12">
        <f>RANK(D20,D2:D32)</f>
        <v>2</v>
      </c>
      <c r="F20" s="27">
        <v>211975</v>
      </c>
      <c r="G20" s="2">
        <f>RANK(F20,F2:F32,1)</f>
        <v>30</v>
      </c>
      <c r="H20" s="32">
        <f t="shared" si="0"/>
        <v>314297</v>
      </c>
      <c r="I20" s="6">
        <f>RANK(H20,H2:H32,1)</f>
        <v>31</v>
      </c>
      <c r="J20" s="27">
        <v>211975</v>
      </c>
      <c r="K20" s="6">
        <f>RANK(J20,J2:J32,1)</f>
        <v>21</v>
      </c>
      <c r="L20" s="32">
        <f t="shared" si="1"/>
        <v>314297</v>
      </c>
      <c r="M20" s="6">
        <f>RANK(L20,L2:L32,1)</f>
        <v>27</v>
      </c>
      <c r="N20" s="3">
        <v>94</v>
      </c>
      <c r="O20" s="9">
        <v>315</v>
      </c>
      <c r="P20" s="9">
        <v>525</v>
      </c>
      <c r="Q20" s="10" t="s">
        <v>101</v>
      </c>
    </row>
    <row r="21" spans="1:18">
      <c r="A21" s="10" t="s">
        <v>50</v>
      </c>
      <c r="B21" s="1" t="s">
        <v>9</v>
      </c>
      <c r="C21" s="1" t="s">
        <v>122</v>
      </c>
      <c r="D21" s="30">
        <v>102322</v>
      </c>
      <c r="E21" s="12">
        <f>RANK(D21,D2:D32)</f>
        <v>2</v>
      </c>
      <c r="F21" s="27">
        <v>183064</v>
      </c>
      <c r="G21" s="2">
        <f>RANK(F21,F2:F32,1)</f>
        <v>28</v>
      </c>
      <c r="H21" s="32">
        <f t="shared" si="0"/>
        <v>285386</v>
      </c>
      <c r="I21" s="6">
        <f>RANK(H21,H2:H32,1)</f>
        <v>28</v>
      </c>
      <c r="J21" s="27">
        <v>183064</v>
      </c>
      <c r="K21" s="6">
        <f>RANK(J21,J2:J32,1)</f>
        <v>11</v>
      </c>
      <c r="L21" s="32">
        <f t="shared" si="1"/>
        <v>285386</v>
      </c>
      <c r="M21" s="6">
        <f>RANK(L21,L2:L32,1)</f>
        <v>21</v>
      </c>
      <c r="O21" s="9">
        <v>475</v>
      </c>
      <c r="P21" s="9">
        <v>525</v>
      </c>
      <c r="Q21" s="10"/>
    </row>
    <row r="22" spans="1:18">
      <c r="A22" s="10" t="s">
        <v>44</v>
      </c>
      <c r="B22" s="1" t="s">
        <v>10</v>
      </c>
      <c r="C22" s="1" t="s">
        <v>122</v>
      </c>
      <c r="D22" s="30">
        <v>102322</v>
      </c>
      <c r="E22" s="12">
        <f>RANK(D22,D2:D32)</f>
        <v>2</v>
      </c>
      <c r="F22" s="27">
        <v>158427</v>
      </c>
      <c r="G22" s="2">
        <f>RANK(F22,F2:F32,1)</f>
        <v>26</v>
      </c>
      <c r="H22" s="32">
        <f t="shared" si="0"/>
        <v>260749</v>
      </c>
      <c r="I22" s="6">
        <f>RANK(H22,H2:H32,1)</f>
        <v>26</v>
      </c>
      <c r="J22" s="27">
        <v>158427</v>
      </c>
      <c r="K22" s="6">
        <f>RANK(J22,J2:J32,1)</f>
        <v>5</v>
      </c>
      <c r="L22" s="32">
        <f t="shared" si="1"/>
        <v>260749</v>
      </c>
      <c r="M22" s="6">
        <f>RANK(L22,L2:L32,1)</f>
        <v>13</v>
      </c>
      <c r="O22" s="9">
        <v>665</v>
      </c>
      <c r="P22" s="9">
        <v>525</v>
      </c>
      <c r="Q22" s="10"/>
    </row>
    <row r="23" spans="1:18">
      <c r="A23" s="10" t="s">
        <v>46</v>
      </c>
      <c r="B23" s="1" t="s">
        <v>11</v>
      </c>
      <c r="C23" s="1" t="s">
        <v>112</v>
      </c>
      <c r="D23" s="30">
        <v>66091</v>
      </c>
      <c r="E23" s="12">
        <f>RANK(D23,D2:D32)</f>
        <v>23</v>
      </c>
      <c r="F23" s="27">
        <v>95105</v>
      </c>
      <c r="G23" s="2">
        <f>RANK(F23,F2:F32,1)</f>
        <v>12</v>
      </c>
      <c r="H23" s="32">
        <f t="shared" si="0"/>
        <v>161196</v>
      </c>
      <c r="I23" s="6">
        <f>RANK(H23,H2:H32,1)</f>
        <v>11</v>
      </c>
      <c r="J23" s="27">
        <v>143256</v>
      </c>
      <c r="K23" s="6">
        <f>RANK(J23,J2:J32,1)</f>
        <v>4</v>
      </c>
      <c r="L23" s="32">
        <f t="shared" si="1"/>
        <v>209347</v>
      </c>
      <c r="M23" s="6">
        <f>RANK(L23,L2:L32,1)</f>
        <v>4</v>
      </c>
      <c r="N23" s="3">
        <v>99</v>
      </c>
      <c r="O23" s="9">
        <v>330</v>
      </c>
      <c r="P23" s="9">
        <v>385</v>
      </c>
      <c r="Q23" s="10" t="s">
        <v>85</v>
      </c>
    </row>
    <row r="24" spans="1:18">
      <c r="A24" s="10" t="s">
        <v>54</v>
      </c>
      <c r="B24" s="1" t="s">
        <v>12</v>
      </c>
      <c r="C24" s="1" t="s">
        <v>120</v>
      </c>
      <c r="D24" s="30">
        <v>71440</v>
      </c>
      <c r="E24" s="12">
        <f>RANK(D24,D2:D32)</f>
        <v>19</v>
      </c>
      <c r="F24" s="27">
        <v>189400</v>
      </c>
      <c r="G24" s="2">
        <f>RANK(F24,F2:F32,1)</f>
        <v>29</v>
      </c>
      <c r="H24" s="32">
        <f t="shared" si="0"/>
        <v>260840</v>
      </c>
      <c r="I24" s="6">
        <f>RANK(H24,H2:H32,1)</f>
        <v>27</v>
      </c>
      <c r="J24" s="27">
        <v>215161</v>
      </c>
      <c r="K24" s="6">
        <f>RANK(J24,J2:J32,1)</f>
        <v>25</v>
      </c>
      <c r="L24" s="32">
        <f t="shared" si="1"/>
        <v>286601</v>
      </c>
      <c r="M24" s="6">
        <f>RANK(L24,L2:L32,1)</f>
        <v>22</v>
      </c>
      <c r="N24" s="3">
        <v>99</v>
      </c>
      <c r="O24" s="9">
        <v>717</v>
      </c>
      <c r="P24" s="9">
        <v>156</v>
      </c>
      <c r="Q24" s="10" t="s">
        <v>36</v>
      </c>
    </row>
    <row r="25" spans="1:18">
      <c r="A25" s="10" t="s">
        <v>47</v>
      </c>
      <c r="B25" s="1" t="s">
        <v>26</v>
      </c>
      <c r="C25" s="1" t="s">
        <v>103</v>
      </c>
      <c r="D25" s="30">
        <v>83319</v>
      </c>
      <c r="E25" s="12">
        <f>RANK(D25,D2:D32)</f>
        <v>10</v>
      </c>
      <c r="F25" s="27">
        <v>97353</v>
      </c>
      <c r="G25" s="2">
        <f>RANK(F25,F2:F32,1)</f>
        <v>13</v>
      </c>
      <c r="H25" s="32">
        <f t="shared" si="0"/>
        <v>180672</v>
      </c>
      <c r="I25" s="6">
        <f>RANK(H25,H2:H32,1)</f>
        <v>17</v>
      </c>
      <c r="J25" s="27">
        <v>162569</v>
      </c>
      <c r="K25" s="6">
        <f>RANK(J25,J2:J32,1)</f>
        <v>7</v>
      </c>
      <c r="L25" s="32">
        <f t="shared" si="1"/>
        <v>245888</v>
      </c>
      <c r="M25" s="6">
        <f>RANK(L25,L2:L32,1)</f>
        <v>8</v>
      </c>
      <c r="O25" s="9">
        <v>523</v>
      </c>
      <c r="P25" s="9">
        <v>347</v>
      </c>
      <c r="Q25" s="10"/>
    </row>
    <row r="26" spans="1:18">
      <c r="A26" s="10" t="s">
        <v>59</v>
      </c>
      <c r="B26" s="1" t="s">
        <v>13</v>
      </c>
      <c r="C26" s="1" t="s">
        <v>118</v>
      </c>
      <c r="D26" s="30">
        <v>124347</v>
      </c>
      <c r="E26" s="12">
        <f>RANK(D26,D2:D32)</f>
        <v>1</v>
      </c>
      <c r="F26" s="27">
        <v>171462</v>
      </c>
      <c r="G26" s="2">
        <f>RANK(F26,F2:F32,1)</f>
        <v>27</v>
      </c>
      <c r="H26" s="32">
        <f t="shared" si="0"/>
        <v>295809</v>
      </c>
      <c r="I26" s="6">
        <f>RANK(H26,H2:H32,1)</f>
        <v>29</v>
      </c>
      <c r="J26" s="27">
        <v>214890</v>
      </c>
      <c r="K26" s="6">
        <f>RANK(J26,J2:J32,1)</f>
        <v>24</v>
      </c>
      <c r="L26" s="32">
        <f t="shared" si="1"/>
        <v>339237</v>
      </c>
      <c r="M26" s="6">
        <f>RANK(L26,L2:L32,1)</f>
        <v>31</v>
      </c>
      <c r="N26" s="3">
        <v>99</v>
      </c>
      <c r="O26" s="9">
        <v>630</v>
      </c>
      <c r="P26" s="9">
        <v>200</v>
      </c>
      <c r="Q26" s="10" t="s">
        <v>99</v>
      </c>
    </row>
    <row r="27" spans="1:18">
      <c r="A27" s="10" t="s">
        <v>51</v>
      </c>
      <c r="B27" s="1" t="s">
        <v>14</v>
      </c>
      <c r="C27" s="1" t="s">
        <v>117</v>
      </c>
      <c r="D27" s="30">
        <v>92530</v>
      </c>
      <c r="E27" s="12">
        <f>RANK(D27,D2:D32)</f>
        <v>7</v>
      </c>
      <c r="F27" s="27">
        <v>148320</v>
      </c>
      <c r="G27" s="2">
        <f>RANK(F27,F2:F32,1)</f>
        <v>25</v>
      </c>
      <c r="H27" s="32">
        <f t="shared" si="0"/>
        <v>240850</v>
      </c>
      <c r="I27" s="6">
        <f>RANK(H27,H2:H32,1)</f>
        <v>25</v>
      </c>
      <c r="J27" s="27">
        <v>160565</v>
      </c>
      <c r="K27" s="6">
        <f>RANK(J27,J2:J32,1)</f>
        <v>6</v>
      </c>
      <c r="L27" s="32">
        <f t="shared" si="1"/>
        <v>253095</v>
      </c>
      <c r="M27" s="6">
        <f>RANK(L27,L2:L32,1)</f>
        <v>9</v>
      </c>
      <c r="N27" s="3">
        <v>97</v>
      </c>
      <c r="O27" s="9">
        <v>30</v>
      </c>
      <c r="P27" s="9">
        <v>200</v>
      </c>
      <c r="Q27" s="10" t="s">
        <v>28</v>
      </c>
      <c r="R27" s="15" t="s">
        <v>156</v>
      </c>
    </row>
    <row r="28" spans="1:18">
      <c r="A28" s="10" t="s">
        <v>55</v>
      </c>
      <c r="B28" s="1" t="s">
        <v>115</v>
      </c>
      <c r="C28" s="1" t="s">
        <v>116</v>
      </c>
      <c r="D28" s="30">
        <v>89176</v>
      </c>
      <c r="E28" s="12">
        <f>RANK(D28,D2:D32)</f>
        <v>8</v>
      </c>
      <c r="F28" s="27">
        <v>98312</v>
      </c>
      <c r="G28" s="2">
        <f>RANK(F28,F2:F32,1)</f>
        <v>14</v>
      </c>
      <c r="H28" s="32">
        <f t="shared" si="0"/>
        <v>187488</v>
      </c>
      <c r="I28" s="6">
        <f>RANK(H28,H2:H32,1)</f>
        <v>18</v>
      </c>
      <c r="J28" s="27">
        <v>211864</v>
      </c>
      <c r="K28" s="6">
        <f>RANK(J28,J2:J32,1)</f>
        <v>20</v>
      </c>
      <c r="L28" s="32">
        <f t="shared" si="1"/>
        <v>301040</v>
      </c>
      <c r="M28" s="6">
        <f>RANK(L28,L2:L32,1)</f>
        <v>25</v>
      </c>
      <c r="N28" s="3">
        <v>100</v>
      </c>
      <c r="O28" s="9">
        <v>520</v>
      </c>
      <c r="P28" s="9">
        <v>310</v>
      </c>
      <c r="Q28" s="10" t="s">
        <v>89</v>
      </c>
    </row>
    <row r="29" spans="1:18">
      <c r="A29" s="10" t="s">
        <v>53</v>
      </c>
      <c r="B29" s="1" t="s">
        <v>15</v>
      </c>
      <c r="C29" s="1" t="s">
        <v>114</v>
      </c>
      <c r="D29" s="30">
        <v>47411</v>
      </c>
      <c r="E29" s="12">
        <f>RANK(D29,D2:D32)</f>
        <v>31</v>
      </c>
      <c r="F29" s="27">
        <v>99783</v>
      </c>
      <c r="G29" s="2">
        <f>RANK(F29,F2:F32,1)</f>
        <v>15</v>
      </c>
      <c r="H29" s="32">
        <f t="shared" si="0"/>
        <v>147194</v>
      </c>
      <c r="I29" s="6">
        <f>RANK(H29,H2:H32,1)</f>
        <v>5</v>
      </c>
      <c r="J29" s="27">
        <v>212810</v>
      </c>
      <c r="K29" s="6">
        <f>RANK(J29,J2:J32,1)</f>
        <v>22</v>
      </c>
      <c r="L29" s="32">
        <f t="shared" si="1"/>
        <v>260221</v>
      </c>
      <c r="M29" s="6">
        <f>RANK(L29,L2:L32,1)</f>
        <v>12</v>
      </c>
      <c r="N29" s="3">
        <v>100</v>
      </c>
      <c r="O29" s="9">
        <v>630</v>
      </c>
      <c r="P29" s="9">
        <v>262</v>
      </c>
      <c r="Q29" s="10" t="s">
        <v>98</v>
      </c>
    </row>
    <row r="30" spans="1:18">
      <c r="A30" s="10" t="s">
        <v>57</v>
      </c>
      <c r="B30" s="1" t="s">
        <v>16</v>
      </c>
      <c r="C30" s="1" t="s">
        <v>16</v>
      </c>
      <c r="D30" s="30">
        <v>67376</v>
      </c>
      <c r="E30" s="12">
        <f>RANK(D30,D2:D32)</f>
        <v>22</v>
      </c>
      <c r="F30" s="27">
        <v>108496</v>
      </c>
      <c r="G30" s="2">
        <f>RANK(F30,F2:F32,1)</f>
        <v>17</v>
      </c>
      <c r="H30" s="32">
        <f t="shared" si="0"/>
        <v>175872</v>
      </c>
      <c r="I30" s="6">
        <f>RANK(H30,H2:H32,1)</f>
        <v>16</v>
      </c>
      <c r="J30" s="27">
        <v>247686</v>
      </c>
      <c r="K30" s="6">
        <f>RANK(J30,J2:J32,1)</f>
        <v>30</v>
      </c>
      <c r="L30" s="32">
        <f t="shared" si="1"/>
        <v>315062</v>
      </c>
      <c r="M30" s="6">
        <f>RANK(L30,L2:L32,1)</f>
        <v>29</v>
      </c>
      <c r="N30" s="3">
        <v>97</v>
      </c>
      <c r="O30" s="9">
        <v>85</v>
      </c>
      <c r="P30" s="9">
        <v>65</v>
      </c>
      <c r="Q30" s="10" t="s">
        <v>29</v>
      </c>
    </row>
    <row r="31" spans="1:18">
      <c r="A31" s="10" t="s">
        <v>58</v>
      </c>
      <c r="B31" s="1" t="s">
        <v>17</v>
      </c>
      <c r="C31" s="1" t="s">
        <v>117</v>
      </c>
      <c r="D31" s="30">
        <v>96508</v>
      </c>
      <c r="E31" s="12">
        <f>RANK(D31,D2:D32)</f>
        <v>5</v>
      </c>
      <c r="F31" s="27">
        <v>214679</v>
      </c>
      <c r="G31" s="2">
        <f>RANK(F31,F2:F32,1)</f>
        <v>31</v>
      </c>
      <c r="H31" s="32">
        <f t="shared" si="0"/>
        <v>311187</v>
      </c>
      <c r="I31" s="6">
        <f>RANK(H31,H2:H32,1)</f>
        <v>30</v>
      </c>
      <c r="J31" s="27">
        <v>214679</v>
      </c>
      <c r="K31" s="6">
        <f>RANK(J31,J2:J32,1)</f>
        <v>23</v>
      </c>
      <c r="L31" s="32">
        <f t="shared" si="1"/>
        <v>311187</v>
      </c>
      <c r="M31" s="6">
        <f>RANK(L31,L2:L32,1)</f>
        <v>26</v>
      </c>
      <c r="N31" s="3">
        <v>96</v>
      </c>
      <c r="O31" s="9">
        <v>45</v>
      </c>
      <c r="P31" s="9">
        <v>275</v>
      </c>
      <c r="Q31" s="10" t="s">
        <v>31</v>
      </c>
    </row>
    <row r="32" spans="1:18">
      <c r="A32" s="10" t="s">
        <v>43</v>
      </c>
      <c r="B32" s="1" t="s">
        <v>18</v>
      </c>
      <c r="C32" s="1" t="s">
        <v>18</v>
      </c>
      <c r="D32" s="30">
        <v>72798</v>
      </c>
      <c r="E32" s="12">
        <f>RANK(D32,D2:D32)</f>
        <v>17</v>
      </c>
      <c r="F32" s="27">
        <v>85323</v>
      </c>
      <c r="G32" s="2">
        <f>RANK(F32,F2:F32,1)</f>
        <v>5</v>
      </c>
      <c r="H32" s="32">
        <f t="shared" si="0"/>
        <v>158121</v>
      </c>
      <c r="I32" s="6">
        <f>RANK(H32,H2:H32,1)</f>
        <v>10</v>
      </c>
      <c r="J32" s="27">
        <v>115999</v>
      </c>
      <c r="K32" s="6">
        <f>RANK(J32,J2:J32,1)</f>
        <v>2</v>
      </c>
      <c r="L32" s="32">
        <f t="shared" si="1"/>
        <v>188797</v>
      </c>
      <c r="M32" s="6">
        <f>RANK(L32,L2:L32,1)</f>
        <v>2</v>
      </c>
      <c r="N32" s="3">
        <v>98</v>
      </c>
      <c r="O32" s="9">
        <v>460</v>
      </c>
      <c r="P32" s="9">
        <v>145</v>
      </c>
      <c r="Q32" s="10" t="s">
        <v>35</v>
      </c>
    </row>
    <row r="34" ht="15" customHeight="1"/>
  </sheetData>
  <phoneticPr fontId="10" type="noConversion"/>
  <pageMargins left="0.7" right="0.7" top="0.75" bottom="0.75" header="0.3" footer="0.3"/>
  <pageSetup orientation="portrait" verticalDpi="0"/>
  <ignoredErrors>
    <ignoredError sqref="H2:H32 L2:L3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15"/>
  <sheetViews>
    <sheetView workbookViewId="0">
      <selection activeCell="G5" sqref="G5:G37"/>
    </sheetView>
  </sheetViews>
  <sheetFormatPr defaultColWidth="8.85546875" defaultRowHeight="15"/>
  <cols>
    <col min="1" max="5" width="11.42578125" style="21" customWidth="1"/>
    <col min="6" max="6" width="61.42578125" style="21" bestFit="1" customWidth="1"/>
    <col min="7" max="11" width="11.42578125" style="21" customWidth="1"/>
    <col min="12" max="12" width="8.85546875" customWidth="1"/>
  </cols>
  <sheetData>
    <row r="1" spans="1:12" ht="15.75" thickBot="1">
      <c r="A1" s="115" t="s">
        <v>239</v>
      </c>
      <c r="B1" s="116"/>
      <c r="C1" s="116"/>
      <c r="D1" s="116"/>
      <c r="E1" s="117"/>
      <c r="F1" s="118" t="s">
        <v>235</v>
      </c>
      <c r="G1" s="115" t="s">
        <v>238</v>
      </c>
      <c r="H1" s="116"/>
      <c r="I1" s="116"/>
      <c r="J1" s="116"/>
      <c r="K1" s="117"/>
      <c r="L1" s="33"/>
    </row>
    <row r="2" spans="1:12" ht="15.75" thickBot="1">
      <c r="A2" s="71" t="s">
        <v>167</v>
      </c>
      <c r="B2" s="54" t="s">
        <v>168</v>
      </c>
      <c r="C2" s="71" t="s">
        <v>169</v>
      </c>
      <c r="D2" s="55" t="s">
        <v>170</v>
      </c>
      <c r="E2" s="41"/>
      <c r="F2" s="119"/>
      <c r="G2" s="41"/>
      <c r="H2" s="71" t="s">
        <v>167</v>
      </c>
      <c r="I2" s="54" t="s">
        <v>168</v>
      </c>
      <c r="J2" s="71" t="s">
        <v>169</v>
      </c>
      <c r="K2" s="55" t="s">
        <v>170</v>
      </c>
      <c r="L2" s="15"/>
    </row>
    <row r="3" spans="1:12" ht="13.5" customHeight="1" thickBot="1">
      <c r="A3" s="65" t="s">
        <v>157</v>
      </c>
      <c r="B3" s="66" t="s">
        <v>158</v>
      </c>
      <c r="C3" s="65" t="s">
        <v>159</v>
      </c>
      <c r="D3" s="67" t="s">
        <v>160</v>
      </c>
      <c r="E3" s="68"/>
      <c r="F3" s="36" t="s">
        <v>161</v>
      </c>
      <c r="G3" s="41"/>
      <c r="H3" s="65" t="s">
        <v>162</v>
      </c>
      <c r="I3" s="66" t="s">
        <v>163</v>
      </c>
      <c r="J3" s="65" t="s">
        <v>164</v>
      </c>
      <c r="K3" s="67" t="s">
        <v>165</v>
      </c>
      <c r="L3" s="15"/>
    </row>
    <row r="4" spans="1:12" ht="17.25" customHeight="1" thickBot="1">
      <c r="A4" s="62"/>
      <c r="B4" s="41"/>
      <c r="C4" s="62"/>
      <c r="D4" s="41"/>
      <c r="E4" s="72" t="s">
        <v>234</v>
      </c>
      <c r="F4" s="40">
        <v>7.6399999999999996E-2</v>
      </c>
      <c r="G4" s="72" t="s">
        <v>234</v>
      </c>
      <c r="H4" s="43"/>
      <c r="I4" s="42"/>
      <c r="J4" s="58"/>
      <c r="K4" s="43"/>
      <c r="L4" s="15"/>
    </row>
    <row r="5" spans="1:12" ht="13.5" customHeight="1">
      <c r="A5" s="63">
        <v>19640</v>
      </c>
      <c r="B5" s="44">
        <f t="shared" ref="B5:D14" si="0">A5*(1+$F$4)</f>
        <v>21140.495999999999</v>
      </c>
      <c r="C5" s="59">
        <f t="shared" si="0"/>
        <v>22755.629894400001</v>
      </c>
      <c r="D5" s="44">
        <f t="shared" si="0"/>
        <v>24494.160018332161</v>
      </c>
      <c r="E5" s="37">
        <f t="shared" ref="E5:E37" si="1">SUM(A5:D5)</f>
        <v>88030.285912732157</v>
      </c>
      <c r="F5" s="45" t="s">
        <v>171</v>
      </c>
      <c r="G5" s="37">
        <f t="shared" ref="G5:G37" si="2">SUM(H5:K5)</f>
        <v>194401.70878854478</v>
      </c>
      <c r="H5" s="69">
        <v>43372</v>
      </c>
      <c r="I5" s="44">
        <f t="shared" ref="I5:K14" si="3">H5*(1+$F$4)</f>
        <v>46685.620800000004</v>
      </c>
      <c r="J5" s="59">
        <f t="shared" si="3"/>
        <v>50252.402229120009</v>
      </c>
      <c r="K5" s="46">
        <f t="shared" si="3"/>
        <v>54091.685759424778</v>
      </c>
      <c r="L5" s="15"/>
    </row>
    <row r="6" spans="1:12" ht="13.5" customHeight="1">
      <c r="A6" s="58">
        <v>29400</v>
      </c>
      <c r="B6" s="47">
        <f t="shared" si="0"/>
        <v>31646.16</v>
      </c>
      <c r="C6" s="60">
        <f t="shared" si="0"/>
        <v>34063.926624</v>
      </c>
      <c r="D6" s="47">
        <f t="shared" si="0"/>
        <v>36666.410618073598</v>
      </c>
      <c r="E6" s="38">
        <f t="shared" si="1"/>
        <v>131776.49724207359</v>
      </c>
      <c r="F6" s="48" t="s">
        <v>173</v>
      </c>
      <c r="G6" s="38">
        <f t="shared" si="2"/>
        <v>198337.07493067204</v>
      </c>
      <c r="H6" s="43">
        <v>44250</v>
      </c>
      <c r="I6" s="47">
        <f t="shared" si="3"/>
        <v>47630.700000000004</v>
      </c>
      <c r="J6" s="60">
        <f t="shared" si="3"/>
        <v>51269.685480000007</v>
      </c>
      <c r="K6" s="49">
        <f t="shared" si="3"/>
        <v>55186.689450672013</v>
      </c>
      <c r="L6" s="15"/>
    </row>
    <row r="7" spans="1:12" ht="13.5" customHeight="1">
      <c r="A7" s="63">
        <v>25242</v>
      </c>
      <c r="B7" s="44">
        <f t="shared" si="0"/>
        <v>27170.488799999999</v>
      </c>
      <c r="C7" s="59">
        <f t="shared" si="0"/>
        <v>29246.31414432</v>
      </c>
      <c r="D7" s="44">
        <f t="shared" si="0"/>
        <v>31480.732544946048</v>
      </c>
      <c r="E7" s="37">
        <f t="shared" si="1"/>
        <v>113139.53548926604</v>
      </c>
      <c r="F7" s="45" t="s">
        <v>172</v>
      </c>
      <c r="G7" s="37">
        <f t="shared" si="2"/>
        <v>238533.38878328819</v>
      </c>
      <c r="H7" s="69">
        <v>53218</v>
      </c>
      <c r="I7" s="44">
        <f t="shared" si="3"/>
        <v>57283.855199999998</v>
      </c>
      <c r="J7" s="59">
        <f t="shared" si="3"/>
        <v>61660.341737279996</v>
      </c>
      <c r="K7" s="46">
        <f t="shared" si="3"/>
        <v>66371.191846008194</v>
      </c>
      <c r="L7" s="15"/>
    </row>
    <row r="8" spans="1:12" ht="13.5" customHeight="1">
      <c r="A8" s="58">
        <v>28100</v>
      </c>
      <c r="B8" s="47">
        <f t="shared" si="0"/>
        <v>30246.84</v>
      </c>
      <c r="C8" s="60">
        <f t="shared" si="0"/>
        <v>32557.698576000003</v>
      </c>
      <c r="D8" s="47">
        <f t="shared" si="0"/>
        <v>35045.106747206402</v>
      </c>
      <c r="E8" s="38">
        <f t="shared" si="1"/>
        <v>125949.64532320639</v>
      </c>
      <c r="F8" s="48" t="s">
        <v>188</v>
      </c>
      <c r="G8" s="38">
        <f t="shared" si="2"/>
        <v>219968.14213102058</v>
      </c>
      <c r="H8" s="43">
        <v>49076</v>
      </c>
      <c r="I8" s="47">
        <f t="shared" si="3"/>
        <v>52825.4064</v>
      </c>
      <c r="J8" s="60">
        <f t="shared" si="3"/>
        <v>56861.267448960003</v>
      </c>
      <c r="K8" s="49">
        <f t="shared" si="3"/>
        <v>61205.468282060552</v>
      </c>
      <c r="L8" s="15"/>
    </row>
    <row r="9" spans="1:12" ht="13.5" customHeight="1">
      <c r="A9" s="63">
        <v>24740</v>
      </c>
      <c r="B9" s="44">
        <f t="shared" si="0"/>
        <v>26630.136000000002</v>
      </c>
      <c r="C9" s="59">
        <f t="shared" si="0"/>
        <v>28664.678390400004</v>
      </c>
      <c r="D9" s="44">
        <f t="shared" si="0"/>
        <v>30854.659819426564</v>
      </c>
      <c r="E9" s="37">
        <f t="shared" si="1"/>
        <v>110889.47420982657</v>
      </c>
      <c r="F9" s="45" t="s">
        <v>190</v>
      </c>
      <c r="G9" s="37">
        <f t="shared" si="2"/>
        <v>184684.31266538778</v>
      </c>
      <c r="H9" s="69">
        <v>41204</v>
      </c>
      <c r="I9" s="44">
        <f t="shared" si="3"/>
        <v>44351.9856</v>
      </c>
      <c r="J9" s="59">
        <f t="shared" si="3"/>
        <v>47740.47729984</v>
      </c>
      <c r="K9" s="46">
        <f t="shared" si="3"/>
        <v>51387.849765547777</v>
      </c>
      <c r="L9" s="15"/>
    </row>
    <row r="10" spans="1:12" ht="13.5" customHeight="1">
      <c r="A10" s="58">
        <v>19160</v>
      </c>
      <c r="B10" s="47">
        <f t="shared" si="0"/>
        <v>20623.824000000001</v>
      </c>
      <c r="C10" s="60">
        <f t="shared" si="0"/>
        <v>22199.484153600002</v>
      </c>
      <c r="D10" s="47">
        <f t="shared" si="0"/>
        <v>23895.524742935042</v>
      </c>
      <c r="E10" s="38">
        <f t="shared" si="1"/>
        <v>85878.832896535052</v>
      </c>
      <c r="F10" s="48" t="s">
        <v>174</v>
      </c>
      <c r="G10" s="38">
        <f t="shared" si="2"/>
        <v>188458.31983130024</v>
      </c>
      <c r="H10" s="43">
        <v>42046</v>
      </c>
      <c r="I10" s="47">
        <f t="shared" si="3"/>
        <v>45258.314400000003</v>
      </c>
      <c r="J10" s="60">
        <f t="shared" si="3"/>
        <v>48716.049620160004</v>
      </c>
      <c r="K10" s="49">
        <f t="shared" si="3"/>
        <v>52437.955811140229</v>
      </c>
      <c r="L10" s="15"/>
    </row>
    <row r="11" spans="1:12" ht="13.5" customHeight="1">
      <c r="A11" s="63">
        <v>23398</v>
      </c>
      <c r="B11" s="44">
        <f t="shared" si="0"/>
        <v>25185.607200000002</v>
      </c>
      <c r="C11" s="59">
        <f t="shared" si="0"/>
        <v>27109.787590080003</v>
      </c>
      <c r="D11" s="44">
        <f t="shared" si="0"/>
        <v>29180.975361962115</v>
      </c>
      <c r="E11" s="37">
        <f t="shared" si="1"/>
        <v>104874.37015204212</v>
      </c>
      <c r="F11" s="45" t="s">
        <v>175</v>
      </c>
      <c r="G11" s="37">
        <f t="shared" si="2"/>
        <v>229273.17642607307</v>
      </c>
      <c r="H11" s="69">
        <v>51152</v>
      </c>
      <c r="I11" s="44">
        <f t="shared" si="3"/>
        <v>55060.012800000004</v>
      </c>
      <c r="J11" s="59">
        <f t="shared" si="3"/>
        <v>59266.597777920004</v>
      </c>
      <c r="K11" s="46">
        <f t="shared" si="3"/>
        <v>63794.565848153092</v>
      </c>
      <c r="L11" s="15"/>
    </row>
    <row r="12" spans="1:12" ht="13.5" customHeight="1">
      <c r="A12" s="58">
        <v>19612</v>
      </c>
      <c r="B12" s="47">
        <f t="shared" si="0"/>
        <v>21110.356800000001</v>
      </c>
      <c r="C12" s="60">
        <f t="shared" si="0"/>
        <v>22723.188059520002</v>
      </c>
      <c r="D12" s="47">
        <f t="shared" si="0"/>
        <v>24459.239627267332</v>
      </c>
      <c r="E12" s="38">
        <f t="shared" si="1"/>
        <v>87904.784486787335</v>
      </c>
      <c r="F12" s="48" t="s">
        <v>176</v>
      </c>
      <c r="G12" s="38">
        <f t="shared" si="2"/>
        <v>203545.38410738256</v>
      </c>
      <c r="H12" s="43">
        <v>45412</v>
      </c>
      <c r="I12" s="47">
        <f t="shared" si="3"/>
        <v>48881.476800000004</v>
      </c>
      <c r="J12" s="60">
        <f t="shared" si="3"/>
        <v>52616.021627520007</v>
      </c>
      <c r="K12" s="49">
        <f t="shared" si="3"/>
        <v>56635.885679862535</v>
      </c>
      <c r="L12" s="15"/>
    </row>
    <row r="13" spans="1:12" ht="13.5" customHeight="1">
      <c r="A13" s="63">
        <v>32456</v>
      </c>
      <c r="B13" s="44">
        <f t="shared" si="0"/>
        <v>34935.638400000003</v>
      </c>
      <c r="C13" s="59">
        <f t="shared" si="0"/>
        <v>37604.721173760001</v>
      </c>
      <c r="D13" s="44">
        <f t="shared" si="0"/>
        <v>40477.721871435264</v>
      </c>
      <c r="E13" s="37">
        <f t="shared" si="1"/>
        <v>145474.08144519525</v>
      </c>
      <c r="F13" s="45" t="s">
        <v>191</v>
      </c>
      <c r="G13" s="37">
        <f t="shared" si="2"/>
        <v>251944.11258425025</v>
      </c>
      <c r="H13" s="69">
        <v>56210</v>
      </c>
      <c r="I13" s="44">
        <f t="shared" si="3"/>
        <v>60504.444000000003</v>
      </c>
      <c r="J13" s="59">
        <f t="shared" si="3"/>
        <v>65126.983521600006</v>
      </c>
      <c r="K13" s="46">
        <f t="shared" si="3"/>
        <v>70102.685062650242</v>
      </c>
      <c r="L13" s="15"/>
    </row>
    <row r="14" spans="1:12" ht="13.5" customHeight="1">
      <c r="A14" s="58">
        <v>18011</v>
      </c>
      <c r="B14" s="47">
        <f t="shared" si="0"/>
        <v>19387.040400000002</v>
      </c>
      <c r="C14" s="60">
        <f t="shared" si="0"/>
        <v>20868.210286560003</v>
      </c>
      <c r="D14" s="47">
        <f t="shared" si="0"/>
        <v>22462.541552453189</v>
      </c>
      <c r="E14" s="38">
        <f t="shared" si="1"/>
        <v>80728.792239013186</v>
      </c>
      <c r="F14" s="48" t="s">
        <v>178</v>
      </c>
      <c r="G14" s="38">
        <f t="shared" si="2"/>
        <v>192783.63683261318</v>
      </c>
      <c r="H14" s="43">
        <v>43011</v>
      </c>
      <c r="I14" s="47">
        <f t="shared" si="3"/>
        <v>46297.040399999998</v>
      </c>
      <c r="J14" s="60">
        <f t="shared" si="3"/>
        <v>49834.134286560002</v>
      </c>
      <c r="K14" s="49">
        <f t="shared" si="3"/>
        <v>53641.462146053185</v>
      </c>
      <c r="L14" s="15"/>
    </row>
    <row r="15" spans="1:12" s="35" customFormat="1" ht="13.5" customHeight="1">
      <c r="A15" s="63">
        <v>26016</v>
      </c>
      <c r="B15" s="44">
        <f>A15*(1+$F$4)</f>
        <v>28003.6224</v>
      </c>
      <c r="C15" s="59">
        <v>15072</v>
      </c>
      <c r="D15" s="44">
        <v>53221</v>
      </c>
      <c r="E15" s="37">
        <f t="shared" si="1"/>
        <v>122312.62239999999</v>
      </c>
      <c r="F15" s="45" t="s">
        <v>177</v>
      </c>
      <c r="G15" s="37">
        <f t="shared" si="2"/>
        <v>244956.53839999999</v>
      </c>
      <c r="H15" s="69">
        <v>52206</v>
      </c>
      <c r="I15" s="44">
        <f>H15*(1+$F$4)</f>
        <v>56194.538399999998</v>
      </c>
      <c r="J15" s="59">
        <v>30244</v>
      </c>
      <c r="K15" s="46">
        <v>106312</v>
      </c>
      <c r="L15" s="34"/>
    </row>
    <row r="16" spans="1:12" s="35" customFormat="1" ht="13.5" customHeight="1">
      <c r="A16" s="58">
        <v>16238</v>
      </c>
      <c r="B16" s="47">
        <f>A16*(1+$F$4)</f>
        <v>17478.583200000001</v>
      </c>
      <c r="C16" s="60">
        <f>B16*(1+$F$4)</f>
        <v>18813.946956480002</v>
      </c>
      <c r="D16" s="47">
        <f>C16*(1+$F$4)</f>
        <v>20251.332503955073</v>
      </c>
      <c r="E16" s="38">
        <f>SUM(A16:D16)</f>
        <v>72781.862660435072</v>
      </c>
      <c r="F16" s="48" t="s">
        <v>227</v>
      </c>
      <c r="G16" s="38">
        <f>SUM(H16:K16)</f>
        <v>174805.55756601598</v>
      </c>
      <c r="H16" s="43">
        <v>39000</v>
      </c>
      <c r="I16" s="47">
        <f>H16*(1+$F$4)</f>
        <v>41979.6</v>
      </c>
      <c r="J16" s="60">
        <f>I16*(1+$F$4)</f>
        <v>45186.841439999997</v>
      </c>
      <c r="K16" s="49">
        <f>J16*(1+$F$4)</f>
        <v>48639.116126016001</v>
      </c>
      <c r="L16" s="34"/>
    </row>
    <row r="17" spans="1:12" s="35" customFormat="1" ht="13.5" customHeight="1">
      <c r="A17" s="63">
        <v>16238</v>
      </c>
      <c r="B17" s="44">
        <f>A17*(1+$F$4)</f>
        <v>17478.583200000001</v>
      </c>
      <c r="C17" s="59">
        <f>B17*(1+$F$4)</f>
        <v>18813.946956480002</v>
      </c>
      <c r="D17" s="44">
        <f>C17*(1+$F$4)</f>
        <v>20251.332503955073</v>
      </c>
      <c r="E17" s="37">
        <f t="shared" si="1"/>
        <v>72781.862660435072</v>
      </c>
      <c r="F17" s="45" t="s">
        <v>179</v>
      </c>
      <c r="G17" s="56">
        <f t="shared" si="2"/>
        <v>95544</v>
      </c>
      <c r="H17" s="69">
        <v>39000</v>
      </c>
      <c r="I17" s="44">
        <v>17479</v>
      </c>
      <c r="J17" s="59">
        <v>18814</v>
      </c>
      <c r="K17" s="46">
        <v>20251</v>
      </c>
      <c r="L17" s="34"/>
    </row>
    <row r="18" spans="1:12" s="35" customFormat="1" ht="13.5" customHeight="1">
      <c r="A18" s="58">
        <v>15835</v>
      </c>
      <c r="B18" s="47">
        <v>17316</v>
      </c>
      <c r="C18" s="60">
        <v>18639</v>
      </c>
      <c r="D18" s="47">
        <v>20063</v>
      </c>
      <c r="E18" s="38">
        <f t="shared" si="1"/>
        <v>71853</v>
      </c>
      <c r="F18" s="48" t="s">
        <v>180</v>
      </c>
      <c r="G18" s="38">
        <f t="shared" si="2"/>
        <v>162662</v>
      </c>
      <c r="H18" s="43">
        <v>36095</v>
      </c>
      <c r="I18" s="47">
        <v>39124</v>
      </c>
      <c r="J18" s="60">
        <v>42113</v>
      </c>
      <c r="K18" s="49">
        <v>45330</v>
      </c>
      <c r="L18" s="34"/>
    </row>
    <row r="19" spans="1:12" s="35" customFormat="1" ht="13.5" customHeight="1">
      <c r="A19" s="63">
        <v>21072</v>
      </c>
      <c r="B19" s="44">
        <f t="shared" ref="B19:D25" si="4">A19*(1+$F$4)</f>
        <v>22681.900799999999</v>
      </c>
      <c r="C19" s="59">
        <f t="shared" si="4"/>
        <v>24414.798021120001</v>
      </c>
      <c r="D19" s="44">
        <f t="shared" si="4"/>
        <v>26280.08858993357</v>
      </c>
      <c r="E19" s="37">
        <f t="shared" si="1"/>
        <v>94448.787411053578</v>
      </c>
      <c r="F19" s="45" t="s">
        <v>181</v>
      </c>
      <c r="G19" s="37">
        <f t="shared" si="2"/>
        <v>179619.43368975705</v>
      </c>
      <c r="H19" s="69">
        <v>40074</v>
      </c>
      <c r="I19" s="44">
        <f t="shared" ref="I19:K20" si="5">H19*(1+$F$4)</f>
        <v>43135.653599999998</v>
      </c>
      <c r="J19" s="59">
        <f t="shared" si="5"/>
        <v>46431.217535039999</v>
      </c>
      <c r="K19" s="46">
        <f t="shared" si="5"/>
        <v>49978.562554717057</v>
      </c>
      <c r="L19" s="34"/>
    </row>
    <row r="20" spans="1:12" s="35" customFormat="1" ht="13.5" customHeight="1">
      <c r="A20" s="58">
        <v>29042</v>
      </c>
      <c r="B20" s="47">
        <f>A20*(1+$F$4)</f>
        <v>31260.808799999999</v>
      </c>
      <c r="C20" s="60">
        <f>B20*(1+$F$4)</f>
        <v>33649.134592319999</v>
      </c>
      <c r="D20" s="47">
        <f>C20*(1+$F$4)</f>
        <v>36219.928475173248</v>
      </c>
      <c r="E20" s="38">
        <f>SUM(A20:D20)</f>
        <v>130171.87186749325</v>
      </c>
      <c r="F20" s="48" t="s">
        <v>228</v>
      </c>
      <c r="G20" s="38">
        <f>SUM(H20:K20)</f>
        <v>280208.8265845399</v>
      </c>
      <c r="H20" s="43">
        <v>62516</v>
      </c>
      <c r="I20" s="47">
        <f t="shared" si="5"/>
        <v>67292.222399999999</v>
      </c>
      <c r="J20" s="60">
        <f t="shared" si="5"/>
        <v>72433.348191359997</v>
      </c>
      <c r="K20" s="49">
        <f t="shared" si="5"/>
        <v>77967.255993179904</v>
      </c>
      <c r="L20" s="34"/>
    </row>
    <row r="21" spans="1:12" s="35" customFormat="1" ht="13.5" customHeight="1">
      <c r="A21" s="63">
        <v>29042</v>
      </c>
      <c r="B21" s="44">
        <f t="shared" si="4"/>
        <v>31260.808799999999</v>
      </c>
      <c r="C21" s="59">
        <f t="shared" si="4"/>
        <v>33649.134592319999</v>
      </c>
      <c r="D21" s="44">
        <f t="shared" si="4"/>
        <v>36219.928475173248</v>
      </c>
      <c r="E21" s="37">
        <f t="shared" si="1"/>
        <v>130171.87186749325</v>
      </c>
      <c r="F21" s="45" t="s">
        <v>184</v>
      </c>
      <c r="G21" s="56">
        <f t="shared" si="2"/>
        <v>163645.87186749326</v>
      </c>
      <c r="H21" s="69">
        <v>62516</v>
      </c>
      <c r="I21" s="44">
        <v>31260.808799999999</v>
      </c>
      <c r="J21" s="59">
        <v>33649.134592319999</v>
      </c>
      <c r="K21" s="46">
        <v>36219.928475173248</v>
      </c>
      <c r="L21" s="34"/>
    </row>
    <row r="22" spans="1:12" s="35" customFormat="1" ht="13.5" customHeight="1">
      <c r="A22" s="58">
        <v>38254</v>
      </c>
      <c r="B22" s="47">
        <f t="shared" si="4"/>
        <v>41176.605600000003</v>
      </c>
      <c r="C22" s="60">
        <f t="shared" si="4"/>
        <v>44322.498267840005</v>
      </c>
      <c r="D22" s="47">
        <f t="shared" si="4"/>
        <v>47708.737135502983</v>
      </c>
      <c r="E22" s="38">
        <f t="shared" si="1"/>
        <v>171461.841003343</v>
      </c>
      <c r="F22" s="48" t="s">
        <v>193</v>
      </c>
      <c r="G22" s="38">
        <f t="shared" si="2"/>
        <v>214889.81657403862</v>
      </c>
      <c r="H22" s="43">
        <v>47943</v>
      </c>
      <c r="I22" s="47">
        <f t="shared" ref="I22:K24" si="6">H22*(1+$F$4)</f>
        <v>51605.845200000003</v>
      </c>
      <c r="J22" s="60">
        <f t="shared" si="6"/>
        <v>55548.531773280003</v>
      </c>
      <c r="K22" s="49">
        <f t="shared" si="6"/>
        <v>59792.439600758596</v>
      </c>
      <c r="L22" s="34"/>
    </row>
    <row r="23" spans="1:12" s="35" customFormat="1" ht="13.5" customHeight="1">
      <c r="A23" s="63">
        <v>19326</v>
      </c>
      <c r="B23" s="44">
        <f t="shared" si="4"/>
        <v>20802.506400000002</v>
      </c>
      <c r="C23" s="59">
        <f t="shared" si="4"/>
        <v>22391.817888960002</v>
      </c>
      <c r="D23" s="44">
        <f t="shared" si="4"/>
        <v>24102.552775676548</v>
      </c>
      <c r="E23" s="37">
        <f t="shared" si="1"/>
        <v>86622.877064636545</v>
      </c>
      <c r="F23" s="45" t="s">
        <v>182</v>
      </c>
      <c r="G23" s="37">
        <f t="shared" si="2"/>
        <v>197906.78432743257</v>
      </c>
      <c r="H23" s="69">
        <v>44154</v>
      </c>
      <c r="I23" s="44">
        <f t="shared" si="6"/>
        <v>47527.365600000005</v>
      </c>
      <c r="J23" s="59">
        <f t="shared" si="6"/>
        <v>51158.456331840003</v>
      </c>
      <c r="K23" s="46">
        <f t="shared" si="6"/>
        <v>55066.962395592578</v>
      </c>
      <c r="L23" s="16"/>
    </row>
    <row r="24" spans="1:12" s="35" customFormat="1" ht="13.5" customHeight="1">
      <c r="A24" s="58">
        <v>20478</v>
      </c>
      <c r="B24" s="47">
        <f t="shared" si="4"/>
        <v>22042.519199999999</v>
      </c>
      <c r="C24" s="60">
        <f t="shared" si="4"/>
        <v>23726.567666880001</v>
      </c>
      <c r="D24" s="47">
        <f t="shared" si="4"/>
        <v>25539.277436629633</v>
      </c>
      <c r="E24" s="38">
        <f t="shared" si="1"/>
        <v>91786.364303509632</v>
      </c>
      <c r="F24" s="48" t="s">
        <v>183</v>
      </c>
      <c r="G24" s="38">
        <f t="shared" si="2"/>
        <v>140194.05716794485</v>
      </c>
      <c r="H24" s="43">
        <v>31278</v>
      </c>
      <c r="I24" s="47">
        <f t="shared" si="6"/>
        <v>33667.639199999998</v>
      </c>
      <c r="J24" s="60">
        <f t="shared" si="6"/>
        <v>36239.846834880002</v>
      </c>
      <c r="K24" s="49">
        <f t="shared" si="6"/>
        <v>39008.571133064834</v>
      </c>
      <c r="L24" s="34"/>
    </row>
    <row r="25" spans="1:12" s="35" customFormat="1" ht="13.5" customHeight="1">
      <c r="A25" s="63">
        <v>21934</v>
      </c>
      <c r="B25" s="44">
        <f t="shared" si="4"/>
        <v>23609.757600000001</v>
      </c>
      <c r="C25" s="59">
        <f t="shared" si="4"/>
        <v>25413.54308064</v>
      </c>
      <c r="D25" s="44">
        <f t="shared" si="4"/>
        <v>27355.137772000897</v>
      </c>
      <c r="E25" s="37">
        <f t="shared" si="1"/>
        <v>98312.438452640898</v>
      </c>
      <c r="F25" s="45" t="s">
        <v>194</v>
      </c>
      <c r="G25" s="37">
        <f t="shared" si="2"/>
        <v>211864.33577001141</v>
      </c>
      <c r="H25" s="69">
        <v>47268</v>
      </c>
      <c r="I25" s="44">
        <f>H25*(1+$F$4)</f>
        <v>50879.275200000004</v>
      </c>
      <c r="J25" s="59">
        <f>I25*(1+$F$4)</f>
        <v>54766.451825280004</v>
      </c>
      <c r="K25" s="46">
        <f>J25*(1+$F$4)</f>
        <v>58950.608744731398</v>
      </c>
      <c r="L25" s="34"/>
    </row>
    <row r="26" spans="1:12" s="35" customFormat="1" ht="13.5" customHeight="1">
      <c r="A26" s="58">
        <f>(((41062+3360)+214)+50)+150</f>
        <v>44836</v>
      </c>
      <c r="B26" s="47">
        <f>(((41062+3360)+214)+50)+1.0764</f>
        <v>44687.076399999998</v>
      </c>
      <c r="C26" s="60">
        <f t="shared" ref="C26:D37" si="7">B26*(1+$F$4)</f>
        <v>48101.169036959996</v>
      </c>
      <c r="D26" s="47">
        <f t="shared" si="7"/>
        <v>51776.098351383742</v>
      </c>
      <c r="E26" s="38">
        <f t="shared" si="1"/>
        <v>189400.34378834371</v>
      </c>
      <c r="F26" s="48" t="s">
        <v>185</v>
      </c>
      <c r="G26" s="38">
        <f t="shared" si="2"/>
        <v>215160.8358061997</v>
      </c>
      <c r="H26" s="43">
        <f>(((44346+3360)+214)+50)+150</f>
        <v>48120</v>
      </c>
      <c r="I26" s="47">
        <f>(((44346+3360)+214)+50)*1.0764</f>
        <v>51634.908000000003</v>
      </c>
      <c r="J26" s="60">
        <f t="shared" ref="J26:K30" si="8">I26*(1+$F$4)</f>
        <v>55579.814971200001</v>
      </c>
      <c r="K26" s="49">
        <f t="shared" si="8"/>
        <v>59826.11283499968</v>
      </c>
      <c r="L26" s="34"/>
    </row>
    <row r="27" spans="1:12" s="35" customFormat="1" ht="13.5" customHeight="1">
      <c r="A27" s="63">
        <v>21720</v>
      </c>
      <c r="B27" s="44">
        <f t="shared" ref="B27:B37" si="9">A27*(1+$F$4)</f>
        <v>23379.407999999999</v>
      </c>
      <c r="C27" s="59">
        <f t="shared" si="7"/>
        <v>25165.594771200002</v>
      </c>
      <c r="D27" s="44">
        <f t="shared" si="7"/>
        <v>27088.246211719681</v>
      </c>
      <c r="E27" s="37">
        <f t="shared" si="1"/>
        <v>97353.248982919686</v>
      </c>
      <c r="F27" s="45" t="s">
        <v>186</v>
      </c>
      <c r="G27" s="37">
        <f t="shared" si="2"/>
        <v>162569.16853639486</v>
      </c>
      <c r="H27" s="69">
        <v>36270</v>
      </c>
      <c r="I27" s="44">
        <f>H27*(1+$F$4)</f>
        <v>39041.027999999998</v>
      </c>
      <c r="J27" s="59">
        <f t="shared" si="8"/>
        <v>42023.762539199997</v>
      </c>
      <c r="K27" s="46">
        <f t="shared" si="8"/>
        <v>45234.377997194875</v>
      </c>
      <c r="L27" s="34"/>
    </row>
    <row r="28" spans="1:12" s="35" customFormat="1" ht="13.5" customHeight="1">
      <c r="A28" s="58">
        <v>33091</v>
      </c>
      <c r="B28" s="47">
        <f>A28*(1+$F$4)</f>
        <v>35619.152399999999</v>
      </c>
      <c r="C28" s="60">
        <f>B28*(1+$F$4)</f>
        <v>38340.455643360001</v>
      </c>
      <c r="D28" s="47">
        <f>C28*(1+$F$4)</f>
        <v>41269.666454512706</v>
      </c>
      <c r="E28" s="38">
        <f>SUM(A28:D28)</f>
        <v>148320.27449787271</v>
      </c>
      <c r="F28" s="48" t="s">
        <v>229</v>
      </c>
      <c r="G28" s="38">
        <f>SUM(H28:K28)</f>
        <v>203204.73737981799</v>
      </c>
      <c r="H28" s="43">
        <v>45336</v>
      </c>
      <c r="I28" s="47">
        <f>H28*(1+$F$4)</f>
        <v>48799.670400000003</v>
      </c>
      <c r="J28" s="60">
        <f>I28*(1+$F$4)</f>
        <v>52527.965218560006</v>
      </c>
      <c r="K28" s="49">
        <f>J28*(1+$F$4)</f>
        <v>56541.101761257989</v>
      </c>
      <c r="L28" s="34"/>
    </row>
    <row r="29" spans="1:12" s="35" customFormat="1" ht="13.5" customHeight="1">
      <c r="A29" s="63">
        <v>33091</v>
      </c>
      <c r="B29" s="44">
        <f t="shared" si="9"/>
        <v>35619.152399999999</v>
      </c>
      <c r="C29" s="59">
        <f t="shared" si="7"/>
        <v>38340.455643360001</v>
      </c>
      <c r="D29" s="44">
        <f t="shared" si="7"/>
        <v>41269.666454512706</v>
      </c>
      <c r="E29" s="37">
        <f t="shared" si="1"/>
        <v>148320.27449787271</v>
      </c>
      <c r="F29" s="45" t="s">
        <v>187</v>
      </c>
      <c r="G29" s="56">
        <f t="shared" si="2"/>
        <v>160565.27449787271</v>
      </c>
      <c r="H29" s="69">
        <v>45336</v>
      </c>
      <c r="I29" s="44">
        <v>35619.152399999999</v>
      </c>
      <c r="J29" s="59">
        <v>38340.455643360001</v>
      </c>
      <c r="K29" s="46">
        <v>41269.666454512706</v>
      </c>
      <c r="L29" s="34"/>
    </row>
    <row r="30" spans="1:12" s="35" customFormat="1" ht="13.5" customHeight="1">
      <c r="A30" s="58">
        <v>17078</v>
      </c>
      <c r="B30" s="47">
        <f t="shared" si="9"/>
        <v>18382.7592</v>
      </c>
      <c r="C30" s="60">
        <f t="shared" si="7"/>
        <v>19787.20200288</v>
      </c>
      <c r="D30" s="47">
        <f t="shared" si="7"/>
        <v>21298.944235900031</v>
      </c>
      <c r="E30" s="38">
        <f t="shared" si="1"/>
        <v>76546.905438780028</v>
      </c>
      <c r="F30" s="48" t="s">
        <v>189</v>
      </c>
      <c r="G30" s="38">
        <f t="shared" si="2"/>
        <v>190358.76999560767</v>
      </c>
      <c r="H30" s="43">
        <v>42470</v>
      </c>
      <c r="I30" s="47">
        <f>H30*(1+$F$4)</f>
        <v>45714.707999999999</v>
      </c>
      <c r="J30" s="60">
        <f t="shared" si="8"/>
        <v>49207.311691199997</v>
      </c>
      <c r="K30" s="49">
        <f t="shared" si="8"/>
        <v>52966.75030440768</v>
      </c>
      <c r="L30" s="34"/>
    </row>
    <row r="31" spans="1:12" s="35" customFormat="1" ht="13.5" customHeight="1">
      <c r="A31" s="63">
        <v>20092</v>
      </c>
      <c r="B31" s="44">
        <f>A31*(1+$F$4)</f>
        <v>21627.0288</v>
      </c>
      <c r="C31" s="59">
        <f>B31*(1+$F$4)</f>
        <v>23279.333800320001</v>
      </c>
      <c r="D31" s="44">
        <f>C31*(1+$F$4)</f>
        <v>25057.874902664451</v>
      </c>
      <c r="E31" s="37">
        <f>SUM(A31:D31)</f>
        <v>90056.237502984455</v>
      </c>
      <c r="F31" s="45" t="s">
        <v>230</v>
      </c>
      <c r="G31" s="37">
        <f>SUM(H31:K31)</f>
        <v>221411.4085293861</v>
      </c>
      <c r="H31" s="69">
        <v>49398</v>
      </c>
      <c r="I31" s="44">
        <f>H31*(1+$F$4)</f>
        <v>53172.0072</v>
      </c>
      <c r="J31" s="59">
        <f>I31*(1+$F$4)</f>
        <v>57234.348550080002</v>
      </c>
      <c r="K31" s="46">
        <f>J31*(1+$F$4)</f>
        <v>61607.052779306112</v>
      </c>
      <c r="L31" s="34"/>
    </row>
    <row r="32" spans="1:12" s="35" customFormat="1" ht="13.5" customHeight="1">
      <c r="A32" s="58">
        <v>20092</v>
      </c>
      <c r="B32" s="47">
        <f t="shared" si="9"/>
        <v>21627.0288</v>
      </c>
      <c r="C32" s="60">
        <f t="shared" si="7"/>
        <v>23279.333800320001</v>
      </c>
      <c r="D32" s="47">
        <f t="shared" si="7"/>
        <v>25057.874902664451</v>
      </c>
      <c r="E32" s="38">
        <f t="shared" si="1"/>
        <v>90056.237502984455</v>
      </c>
      <c r="F32" s="48" t="s">
        <v>192</v>
      </c>
      <c r="G32" s="57">
        <f t="shared" si="2"/>
        <v>119362.23750298446</v>
      </c>
      <c r="H32" s="43">
        <v>49398</v>
      </c>
      <c r="I32" s="47">
        <v>21627.0288</v>
      </c>
      <c r="J32" s="60">
        <v>23279.333800320001</v>
      </c>
      <c r="K32" s="49">
        <v>25057.874902664451</v>
      </c>
      <c r="L32" s="34"/>
    </row>
    <row r="33" spans="1:12" ht="13.5" customHeight="1">
      <c r="A33" s="63">
        <v>22740</v>
      </c>
      <c r="B33" s="44">
        <f t="shared" si="9"/>
        <v>24477.335999999999</v>
      </c>
      <c r="C33" s="59">
        <f t="shared" si="7"/>
        <v>26347.404470400001</v>
      </c>
      <c r="D33" s="44">
        <f t="shared" si="7"/>
        <v>28360.346171938563</v>
      </c>
      <c r="E33" s="37">
        <f t="shared" si="1"/>
        <v>101925.08664233856</v>
      </c>
      <c r="F33" s="45" t="s">
        <v>199</v>
      </c>
      <c r="G33" s="37">
        <f t="shared" si="2"/>
        <v>191981.32414532301</v>
      </c>
      <c r="H33" s="69">
        <v>42832</v>
      </c>
      <c r="I33" s="44">
        <f t="shared" ref="I33:K37" si="10">H33*(1+$F$4)</f>
        <v>46104.364800000003</v>
      </c>
      <c r="J33" s="59">
        <f t="shared" si="10"/>
        <v>49626.738270720001</v>
      </c>
      <c r="K33" s="46">
        <f t="shared" si="10"/>
        <v>53418.22107460301</v>
      </c>
      <c r="L33" s="15"/>
    </row>
    <row r="34" spans="1:12" ht="13.5" customHeight="1">
      <c r="A34" s="58">
        <v>22262</v>
      </c>
      <c r="B34" s="47">
        <f t="shared" si="9"/>
        <v>23962.816800000001</v>
      </c>
      <c r="C34" s="60">
        <f t="shared" si="7"/>
        <v>25793.57600352</v>
      </c>
      <c r="D34" s="47">
        <f t="shared" si="7"/>
        <v>27764.205210188928</v>
      </c>
      <c r="E34" s="38">
        <f t="shared" si="1"/>
        <v>99782.598013708921</v>
      </c>
      <c r="F34" s="48" t="s">
        <v>196</v>
      </c>
      <c r="G34" s="38">
        <f t="shared" si="2"/>
        <v>212810.07865838136</v>
      </c>
      <c r="H34" s="43">
        <v>47479</v>
      </c>
      <c r="I34" s="47">
        <f t="shared" si="10"/>
        <v>51106.395600000003</v>
      </c>
      <c r="J34" s="60">
        <f t="shared" si="10"/>
        <v>55010.924223840004</v>
      </c>
      <c r="K34" s="49">
        <f t="shared" si="10"/>
        <v>59213.758834541382</v>
      </c>
      <c r="L34" s="15"/>
    </row>
    <row r="35" spans="1:12" ht="13.5" customHeight="1">
      <c r="A35" s="63">
        <v>47896</v>
      </c>
      <c r="B35" s="44">
        <f t="shared" si="9"/>
        <v>51555.254399999998</v>
      </c>
      <c r="C35" s="59">
        <f t="shared" si="7"/>
        <v>55494.075836160002</v>
      </c>
      <c r="D35" s="44">
        <f t="shared" si="7"/>
        <v>59733.823230042624</v>
      </c>
      <c r="E35" s="37">
        <f t="shared" si="1"/>
        <v>214679.15346620264</v>
      </c>
      <c r="F35" s="45" t="s">
        <v>198</v>
      </c>
      <c r="G35" s="37">
        <f t="shared" si="2"/>
        <v>214679.15346620264</v>
      </c>
      <c r="H35" s="69">
        <v>47896</v>
      </c>
      <c r="I35" s="44">
        <f t="shared" si="10"/>
        <v>51555.254399999998</v>
      </c>
      <c r="J35" s="59">
        <f t="shared" si="10"/>
        <v>55494.075836160002</v>
      </c>
      <c r="K35" s="46">
        <f t="shared" si="10"/>
        <v>59733.823230042624</v>
      </c>
      <c r="L35" s="15"/>
    </row>
    <row r="36" spans="1:12" ht="13.5" customHeight="1">
      <c r="A36" s="58">
        <v>19036</v>
      </c>
      <c r="B36" s="47">
        <f t="shared" si="9"/>
        <v>20490.350399999999</v>
      </c>
      <c r="C36" s="60">
        <f t="shared" si="7"/>
        <v>22055.813170559999</v>
      </c>
      <c r="D36" s="47">
        <f t="shared" si="7"/>
        <v>23740.877296790783</v>
      </c>
      <c r="E36" s="38">
        <f t="shared" si="1"/>
        <v>85323.040867350777</v>
      </c>
      <c r="F36" s="48" t="s">
        <v>195</v>
      </c>
      <c r="G36" s="38">
        <f t="shared" si="2"/>
        <v>115999.17512329473</v>
      </c>
      <c r="H36" s="43">
        <v>25880</v>
      </c>
      <c r="I36" s="47">
        <f t="shared" si="10"/>
        <v>27857.232</v>
      </c>
      <c r="J36" s="60">
        <f t="shared" si="10"/>
        <v>29985.524524799999</v>
      </c>
      <c r="K36" s="49">
        <f t="shared" si="10"/>
        <v>32276.418598494718</v>
      </c>
      <c r="L36" s="15"/>
    </row>
    <row r="37" spans="1:12" ht="13.5" customHeight="1" thickBot="1">
      <c r="A37" s="64">
        <v>24206</v>
      </c>
      <c r="B37" s="50">
        <f t="shared" si="9"/>
        <v>26055.338400000001</v>
      </c>
      <c r="C37" s="61">
        <f t="shared" si="7"/>
        <v>28045.966253760002</v>
      </c>
      <c r="D37" s="50">
        <f t="shared" si="7"/>
        <v>30188.678075547265</v>
      </c>
      <c r="E37" s="51">
        <f t="shared" si="1"/>
        <v>108495.98272930726</v>
      </c>
      <c r="F37" s="52" t="s">
        <v>197</v>
      </c>
      <c r="G37" s="39">
        <f t="shared" si="2"/>
        <v>247686.02848969345</v>
      </c>
      <c r="H37" s="70">
        <v>55260</v>
      </c>
      <c r="I37" s="50">
        <f t="shared" si="10"/>
        <v>59481.864000000001</v>
      </c>
      <c r="J37" s="61">
        <f t="shared" si="10"/>
        <v>64026.278409600003</v>
      </c>
      <c r="K37" s="53">
        <f t="shared" si="10"/>
        <v>68917.886080093449</v>
      </c>
      <c r="L37" s="15"/>
    </row>
    <row r="38" spans="1:12">
      <c r="F38" s="21" t="s">
        <v>231</v>
      </c>
    </row>
    <row r="39" spans="1:12" ht="15.75" thickBot="1"/>
    <row r="40" spans="1:12" ht="15" customHeight="1" thickBot="1">
      <c r="A40" s="115" t="s">
        <v>239</v>
      </c>
      <c r="B40" s="116"/>
      <c r="C40" s="116"/>
      <c r="D40" s="116"/>
      <c r="E40" s="117"/>
      <c r="F40" s="118" t="s">
        <v>236</v>
      </c>
      <c r="G40" s="115" t="s">
        <v>238</v>
      </c>
      <c r="H40" s="116"/>
      <c r="I40" s="116"/>
      <c r="J40" s="116"/>
      <c r="K40" s="117"/>
    </row>
    <row r="41" spans="1:12" ht="15.75" customHeight="1" thickBot="1">
      <c r="A41" s="71" t="s">
        <v>167</v>
      </c>
      <c r="B41" s="54" t="s">
        <v>168</v>
      </c>
      <c r="C41" s="71" t="s">
        <v>169</v>
      </c>
      <c r="D41" s="55" t="s">
        <v>170</v>
      </c>
      <c r="E41" s="41"/>
      <c r="F41" s="119"/>
      <c r="G41" s="41"/>
      <c r="H41" s="71" t="s">
        <v>167</v>
      </c>
      <c r="I41" s="54" t="s">
        <v>168</v>
      </c>
      <c r="J41" s="71" t="s">
        <v>169</v>
      </c>
      <c r="K41" s="55" t="s">
        <v>170</v>
      </c>
    </row>
    <row r="42" spans="1:12" ht="15.75" thickBot="1">
      <c r="A42" s="65" t="s">
        <v>157</v>
      </c>
      <c r="B42" s="66" t="s">
        <v>158</v>
      </c>
      <c r="C42" s="65" t="s">
        <v>159</v>
      </c>
      <c r="D42" s="67" t="s">
        <v>160</v>
      </c>
      <c r="E42" s="68"/>
      <c r="F42" s="36" t="s">
        <v>161</v>
      </c>
      <c r="G42" s="41"/>
      <c r="H42" s="65" t="s">
        <v>162</v>
      </c>
      <c r="I42" s="66" t="s">
        <v>163</v>
      </c>
      <c r="J42" s="65" t="s">
        <v>164</v>
      </c>
      <c r="K42" s="67" t="s">
        <v>165</v>
      </c>
    </row>
    <row r="43" spans="1:12" ht="15.75" thickBot="1">
      <c r="A43" s="62"/>
      <c r="B43" s="41"/>
      <c r="C43" s="62"/>
      <c r="D43" s="41"/>
      <c r="E43" s="72" t="s">
        <v>234</v>
      </c>
      <c r="F43" s="40">
        <v>7.6399999999999996E-2</v>
      </c>
      <c r="G43" s="72" t="s">
        <v>234</v>
      </c>
      <c r="H43" s="43"/>
      <c r="I43" s="42"/>
      <c r="J43" s="58"/>
      <c r="K43" s="43"/>
    </row>
    <row r="44" spans="1:12">
      <c r="A44" s="63">
        <f>A5*0.0764+A5</f>
        <v>21140.495999999999</v>
      </c>
      <c r="B44" s="44">
        <f>B5*0.0764+B5</f>
        <v>22755.629894400001</v>
      </c>
      <c r="C44" s="59">
        <f>C5*0.0764+C5</f>
        <v>24494.160018332161</v>
      </c>
      <c r="D44" s="44">
        <f>D5*0.0764+D5</f>
        <v>26365.513843732737</v>
      </c>
      <c r="E44" s="37">
        <f t="shared" ref="E44:E54" si="11">SUM(A44:D44)</f>
        <v>94755.799756464898</v>
      </c>
      <c r="F44" s="45" t="s">
        <v>171</v>
      </c>
      <c r="G44" s="37">
        <f t="shared" ref="G44:G54" si="12">SUM(H44:K44)</f>
        <v>209253.99933998962</v>
      </c>
      <c r="H44" s="69">
        <f>H5*0.0764+H5</f>
        <v>46685.620799999997</v>
      </c>
      <c r="I44" s="44">
        <f>I5*0.0764+I5</f>
        <v>50252.402229120002</v>
      </c>
      <c r="J44" s="59">
        <f>J5*0.0764+J5</f>
        <v>54091.685759424778</v>
      </c>
      <c r="K44" s="46">
        <f>K5*0.0764+K5</f>
        <v>58224.290551444828</v>
      </c>
    </row>
    <row r="45" spans="1:12">
      <c r="A45" s="58">
        <f t="shared" ref="A45:D76" si="13">A6*0.0764+A6</f>
        <v>31646.16</v>
      </c>
      <c r="B45" s="47">
        <f t="shared" si="13"/>
        <v>34063.926624</v>
      </c>
      <c r="C45" s="60">
        <f t="shared" si="13"/>
        <v>36666.410618073598</v>
      </c>
      <c r="D45" s="47">
        <f t="shared" si="13"/>
        <v>39467.724389294424</v>
      </c>
      <c r="E45" s="38">
        <f t="shared" si="11"/>
        <v>141844.22163136804</v>
      </c>
      <c r="F45" s="48" t="s">
        <v>173</v>
      </c>
      <c r="G45" s="38">
        <f t="shared" si="12"/>
        <v>213490.02745537536</v>
      </c>
      <c r="H45" s="43">
        <f t="shared" ref="H45:K76" si="14">H6*0.0764+H6</f>
        <v>47630.7</v>
      </c>
      <c r="I45" s="47">
        <f t="shared" si="14"/>
        <v>51269.685480000007</v>
      </c>
      <c r="J45" s="60">
        <f t="shared" si="14"/>
        <v>55186.689450672005</v>
      </c>
      <c r="K45" s="49">
        <f t="shared" si="14"/>
        <v>59402.952524703353</v>
      </c>
    </row>
    <row r="46" spans="1:12">
      <c r="A46" s="63">
        <f t="shared" si="13"/>
        <v>27170.488799999999</v>
      </c>
      <c r="B46" s="44">
        <f t="shared" si="13"/>
        <v>29246.31414432</v>
      </c>
      <c r="C46" s="59">
        <f t="shared" si="13"/>
        <v>31480.732544946048</v>
      </c>
      <c r="D46" s="44">
        <f t="shared" si="13"/>
        <v>33885.860511379928</v>
      </c>
      <c r="E46" s="37">
        <f t="shared" si="11"/>
        <v>121783.39600064597</v>
      </c>
      <c r="F46" s="45" t="s">
        <v>172</v>
      </c>
      <c r="G46" s="37">
        <f t="shared" si="12"/>
        <v>256757.3396863314</v>
      </c>
      <c r="H46" s="69">
        <f t="shared" si="14"/>
        <v>57283.855199999998</v>
      </c>
      <c r="I46" s="44">
        <f t="shared" si="14"/>
        <v>61660.341737279996</v>
      </c>
      <c r="J46" s="59">
        <f t="shared" si="14"/>
        <v>66371.19184600818</v>
      </c>
      <c r="K46" s="46">
        <f t="shared" si="14"/>
        <v>71441.950903043224</v>
      </c>
    </row>
    <row r="47" spans="1:12">
      <c r="A47" s="58">
        <f t="shared" si="13"/>
        <v>30246.84</v>
      </c>
      <c r="B47" s="47">
        <f t="shared" si="13"/>
        <v>32557.698575999999</v>
      </c>
      <c r="C47" s="60">
        <f t="shared" si="13"/>
        <v>35045.106747206402</v>
      </c>
      <c r="D47" s="47">
        <f t="shared" si="13"/>
        <v>37722.552902692973</v>
      </c>
      <c r="E47" s="38">
        <f t="shared" si="11"/>
        <v>135572.19822589937</v>
      </c>
      <c r="F47" s="48" t="s">
        <v>188</v>
      </c>
      <c r="G47" s="38">
        <f t="shared" si="12"/>
        <v>236773.70818983053</v>
      </c>
      <c r="H47" s="43">
        <f t="shared" si="14"/>
        <v>52825.4064</v>
      </c>
      <c r="I47" s="47">
        <f t="shared" si="14"/>
        <v>56861.267448960003</v>
      </c>
      <c r="J47" s="60">
        <f t="shared" si="14"/>
        <v>61205.468282060545</v>
      </c>
      <c r="K47" s="49">
        <f t="shared" si="14"/>
        <v>65881.566058809985</v>
      </c>
    </row>
    <row r="48" spans="1:12">
      <c r="A48" s="63">
        <f t="shared" si="13"/>
        <v>26630.135999999999</v>
      </c>
      <c r="B48" s="44">
        <f t="shared" si="13"/>
        <v>28664.678390400004</v>
      </c>
      <c r="C48" s="59">
        <f t="shared" si="13"/>
        <v>30854.659819426564</v>
      </c>
      <c r="D48" s="44">
        <f t="shared" si="13"/>
        <v>33211.955829630751</v>
      </c>
      <c r="E48" s="37">
        <f t="shared" si="11"/>
        <v>119361.43003945732</v>
      </c>
      <c r="F48" s="45" t="s">
        <v>190</v>
      </c>
      <c r="G48" s="37">
        <f t="shared" si="12"/>
        <v>198794.19415302342</v>
      </c>
      <c r="H48" s="69">
        <f t="shared" si="14"/>
        <v>44351.9856</v>
      </c>
      <c r="I48" s="44">
        <f t="shared" si="14"/>
        <v>47740.47729984</v>
      </c>
      <c r="J48" s="59">
        <f t="shared" si="14"/>
        <v>51387.849765547777</v>
      </c>
      <c r="K48" s="46">
        <f t="shared" si="14"/>
        <v>55313.881487635626</v>
      </c>
    </row>
    <row r="49" spans="1:11">
      <c r="A49" s="58">
        <f t="shared" si="13"/>
        <v>20623.824000000001</v>
      </c>
      <c r="B49" s="47">
        <f t="shared" si="13"/>
        <v>22199.484153600002</v>
      </c>
      <c r="C49" s="60">
        <f t="shared" si="13"/>
        <v>23895.524742935042</v>
      </c>
      <c r="D49" s="47">
        <f t="shared" si="13"/>
        <v>25721.142833295278</v>
      </c>
      <c r="E49" s="38">
        <f t="shared" si="11"/>
        <v>92439.97572983033</v>
      </c>
      <c r="F49" s="48" t="s">
        <v>174</v>
      </c>
      <c r="G49" s="38">
        <f t="shared" si="12"/>
        <v>202856.53546641159</v>
      </c>
      <c r="H49" s="43">
        <f t="shared" si="14"/>
        <v>45258.314400000003</v>
      </c>
      <c r="I49" s="47">
        <f t="shared" si="14"/>
        <v>48716.049620160004</v>
      </c>
      <c r="J49" s="60">
        <f t="shared" si="14"/>
        <v>52437.955811140229</v>
      </c>
      <c r="K49" s="49">
        <f t="shared" si="14"/>
        <v>56444.215635111344</v>
      </c>
    </row>
    <row r="50" spans="1:11">
      <c r="A50" s="63">
        <f t="shared" si="13"/>
        <v>25185.607199999999</v>
      </c>
      <c r="B50" s="44">
        <f t="shared" si="13"/>
        <v>27109.787590080003</v>
      </c>
      <c r="C50" s="59">
        <f t="shared" si="13"/>
        <v>29180.975361962115</v>
      </c>
      <c r="D50" s="44">
        <f t="shared" si="13"/>
        <v>31410.40187961602</v>
      </c>
      <c r="E50" s="37">
        <f t="shared" si="11"/>
        <v>112886.77203165814</v>
      </c>
      <c r="F50" s="45" t="s">
        <v>175</v>
      </c>
      <c r="G50" s="37">
        <f t="shared" si="12"/>
        <v>246789.64710502507</v>
      </c>
      <c r="H50" s="69">
        <f t="shared" si="14"/>
        <v>55060.012799999997</v>
      </c>
      <c r="I50" s="44">
        <f t="shared" si="14"/>
        <v>59266.597777920004</v>
      </c>
      <c r="J50" s="59">
        <f t="shared" si="14"/>
        <v>63794.565848153092</v>
      </c>
      <c r="K50" s="46">
        <f t="shared" si="14"/>
        <v>68668.470678951984</v>
      </c>
    </row>
    <row r="51" spans="1:11">
      <c r="A51" s="58">
        <f t="shared" si="13"/>
        <v>21110.356800000001</v>
      </c>
      <c r="B51" s="47">
        <f t="shared" si="13"/>
        <v>22723.188059520002</v>
      </c>
      <c r="C51" s="60">
        <f t="shared" si="13"/>
        <v>24459.239627267329</v>
      </c>
      <c r="D51" s="47">
        <f t="shared" si="13"/>
        <v>26327.925534790556</v>
      </c>
      <c r="E51" s="38">
        <f t="shared" si="11"/>
        <v>94620.710021577892</v>
      </c>
      <c r="F51" s="48" t="s">
        <v>176</v>
      </c>
      <c r="G51" s="38">
        <f t="shared" si="12"/>
        <v>219096.25145318659</v>
      </c>
      <c r="H51" s="43">
        <f t="shared" si="14"/>
        <v>48881.476799999997</v>
      </c>
      <c r="I51" s="47">
        <f t="shared" si="14"/>
        <v>52616.021627520007</v>
      </c>
      <c r="J51" s="60">
        <f t="shared" si="14"/>
        <v>56635.885679862535</v>
      </c>
      <c r="K51" s="49">
        <f t="shared" si="14"/>
        <v>60962.867345804028</v>
      </c>
    </row>
    <row r="52" spans="1:11">
      <c r="A52" s="63">
        <f t="shared" si="13"/>
        <v>34935.638399999996</v>
      </c>
      <c r="B52" s="44">
        <f t="shared" si="13"/>
        <v>37604.721173760001</v>
      </c>
      <c r="C52" s="59">
        <f t="shared" si="13"/>
        <v>40477.721871435264</v>
      </c>
      <c r="D52" s="44">
        <f t="shared" si="13"/>
        <v>43570.219822412917</v>
      </c>
      <c r="E52" s="37">
        <f t="shared" si="11"/>
        <v>156588.30126760819</v>
      </c>
      <c r="F52" s="45" t="s">
        <v>191</v>
      </c>
      <c r="G52" s="37">
        <f t="shared" si="12"/>
        <v>271192.642785687</v>
      </c>
      <c r="H52" s="69">
        <f t="shared" si="14"/>
        <v>60504.444000000003</v>
      </c>
      <c r="I52" s="44">
        <f t="shared" si="14"/>
        <v>65126.983521600006</v>
      </c>
      <c r="J52" s="59">
        <f t="shared" si="14"/>
        <v>70102.685062650242</v>
      </c>
      <c r="K52" s="46">
        <f t="shared" si="14"/>
        <v>75458.530201436719</v>
      </c>
    </row>
    <row r="53" spans="1:11">
      <c r="A53" s="58">
        <f t="shared" si="13"/>
        <v>19387.040399999998</v>
      </c>
      <c r="B53" s="47">
        <f t="shared" si="13"/>
        <v>20868.210286560003</v>
      </c>
      <c r="C53" s="60">
        <f t="shared" si="13"/>
        <v>22462.541552453185</v>
      </c>
      <c r="D53" s="47">
        <f t="shared" si="13"/>
        <v>24178.679727060611</v>
      </c>
      <c r="E53" s="38">
        <f t="shared" si="11"/>
        <v>86896.47196607379</v>
      </c>
      <c r="F53" s="48" t="s">
        <v>178</v>
      </c>
      <c r="G53" s="38">
        <f t="shared" si="12"/>
        <v>207512.30668662483</v>
      </c>
      <c r="H53" s="43">
        <f t="shared" si="14"/>
        <v>46297.040399999998</v>
      </c>
      <c r="I53" s="47">
        <f t="shared" si="14"/>
        <v>49834.134286559995</v>
      </c>
      <c r="J53" s="60">
        <f t="shared" si="14"/>
        <v>53641.462146053185</v>
      </c>
      <c r="K53" s="49">
        <f t="shared" si="14"/>
        <v>57739.669854011649</v>
      </c>
    </row>
    <row r="54" spans="1:11">
      <c r="A54" s="63">
        <f t="shared" si="13"/>
        <v>28003.6224</v>
      </c>
      <c r="B54" s="44">
        <f t="shared" si="13"/>
        <v>30143.099151360002</v>
      </c>
      <c r="C54" s="59">
        <f t="shared" si="13"/>
        <v>16223.5008</v>
      </c>
      <c r="D54" s="44">
        <f t="shared" si="13"/>
        <v>57287.0844</v>
      </c>
      <c r="E54" s="37">
        <f t="shared" si="11"/>
        <v>131657.30675136001</v>
      </c>
      <c r="F54" s="45" t="s">
        <v>177</v>
      </c>
      <c r="G54" s="37">
        <f t="shared" si="12"/>
        <v>263671.21793375997</v>
      </c>
      <c r="H54" s="69">
        <f t="shared" si="14"/>
        <v>56194.538399999998</v>
      </c>
      <c r="I54" s="44">
        <f t="shared" si="14"/>
        <v>60487.801133759996</v>
      </c>
      <c r="J54" s="59">
        <f t="shared" si="14"/>
        <v>32554.641599999999</v>
      </c>
      <c r="K54" s="46">
        <f t="shared" si="14"/>
        <v>114434.2368</v>
      </c>
    </row>
    <row r="55" spans="1:11" ht="15.75" customHeight="1">
      <c r="A55" s="58">
        <f t="shared" si="13"/>
        <v>17478.583200000001</v>
      </c>
      <c r="B55" s="47">
        <f t="shared" si="13"/>
        <v>18813.946956480002</v>
      </c>
      <c r="C55" s="60">
        <f t="shared" si="13"/>
        <v>20251.332503955073</v>
      </c>
      <c r="D55" s="47">
        <f t="shared" si="13"/>
        <v>21798.53430725724</v>
      </c>
      <c r="E55" s="38">
        <f>SUM(A55:D55)</f>
        <v>78342.396967692315</v>
      </c>
      <c r="F55" s="48" t="s">
        <v>227</v>
      </c>
      <c r="G55" s="38">
        <f>SUM(H55:K55)</f>
        <v>188160.70216405962</v>
      </c>
      <c r="H55" s="43">
        <f t="shared" si="14"/>
        <v>41979.6</v>
      </c>
      <c r="I55" s="47">
        <f t="shared" si="14"/>
        <v>45186.841439999997</v>
      </c>
      <c r="J55" s="60">
        <f t="shared" si="14"/>
        <v>48639.116126015993</v>
      </c>
      <c r="K55" s="49">
        <f t="shared" si="14"/>
        <v>52355.144598043626</v>
      </c>
    </row>
    <row r="56" spans="1:11">
      <c r="A56" s="63">
        <f t="shared" si="13"/>
        <v>17478.583200000001</v>
      </c>
      <c r="B56" s="44">
        <f t="shared" si="13"/>
        <v>18813.946956480002</v>
      </c>
      <c r="C56" s="59">
        <f t="shared" si="13"/>
        <v>20251.332503955073</v>
      </c>
      <c r="D56" s="44">
        <f t="shared" si="13"/>
        <v>21798.53430725724</v>
      </c>
      <c r="E56" s="37">
        <f>SUM(A56:D56)</f>
        <v>78342.396967692315</v>
      </c>
      <c r="F56" s="45" t="s">
        <v>179</v>
      </c>
      <c r="G56" s="56">
        <f>SUM(H56:K56)</f>
        <v>102843.56159999999</v>
      </c>
      <c r="H56" s="69">
        <f t="shared" si="14"/>
        <v>41979.6</v>
      </c>
      <c r="I56" s="44">
        <f t="shared" si="14"/>
        <v>18814.3956</v>
      </c>
      <c r="J56" s="59">
        <f t="shared" si="14"/>
        <v>20251.389599999999</v>
      </c>
      <c r="K56" s="46">
        <f t="shared" si="14"/>
        <v>21798.1764</v>
      </c>
    </row>
    <row r="57" spans="1:11">
      <c r="A57" s="58">
        <f t="shared" si="13"/>
        <v>17044.794000000002</v>
      </c>
      <c r="B57" s="47">
        <f t="shared" si="13"/>
        <v>18638.9424</v>
      </c>
      <c r="C57" s="60">
        <f t="shared" si="13"/>
        <v>20063.0196</v>
      </c>
      <c r="D57" s="47">
        <f t="shared" si="13"/>
        <v>21595.813200000001</v>
      </c>
      <c r="E57" s="38">
        <f>SUM(A57:D57)</f>
        <v>77342.569199999998</v>
      </c>
      <c r="F57" s="48" t="s">
        <v>180</v>
      </c>
      <c r="G57" s="38">
        <f>SUM(H57:K57)</f>
        <v>175089.3768</v>
      </c>
      <c r="H57" s="43">
        <f t="shared" si="14"/>
        <v>38852.658000000003</v>
      </c>
      <c r="I57" s="47">
        <f t="shared" si="14"/>
        <v>42113.073600000003</v>
      </c>
      <c r="J57" s="60">
        <f t="shared" si="14"/>
        <v>45330.433199999999</v>
      </c>
      <c r="K57" s="49">
        <f t="shared" si="14"/>
        <v>48793.212</v>
      </c>
    </row>
    <row r="58" spans="1:11">
      <c r="A58" s="63">
        <f t="shared" si="13"/>
        <v>22681.900799999999</v>
      </c>
      <c r="B58" s="44">
        <f t="shared" si="13"/>
        <v>24414.798021119997</v>
      </c>
      <c r="C58" s="59">
        <f t="shared" si="13"/>
        <v>26280.08858993357</v>
      </c>
      <c r="D58" s="44">
        <f t="shared" si="13"/>
        <v>28287.887358204494</v>
      </c>
      <c r="E58" s="37">
        <f>SUM(A58:D58)</f>
        <v>101664.67476925805</v>
      </c>
      <c r="F58" s="45" t="s">
        <v>181</v>
      </c>
      <c r="G58" s="37">
        <f>SUM(H58:K58)</f>
        <v>193342.35842365448</v>
      </c>
      <c r="H58" s="69">
        <f t="shared" si="14"/>
        <v>43135.653599999998</v>
      </c>
      <c r="I58" s="44">
        <f t="shared" si="14"/>
        <v>46431.217535039999</v>
      </c>
      <c r="J58" s="59">
        <f t="shared" si="14"/>
        <v>49978.562554717057</v>
      </c>
      <c r="K58" s="46">
        <f t="shared" si="14"/>
        <v>53796.924733897438</v>
      </c>
    </row>
    <row r="59" spans="1:11">
      <c r="A59" s="58">
        <f t="shared" si="13"/>
        <v>31260.808799999999</v>
      </c>
      <c r="B59" s="47">
        <f t="shared" si="13"/>
        <v>33649.134592319999</v>
      </c>
      <c r="C59" s="60">
        <f t="shared" si="13"/>
        <v>36219.928475173248</v>
      </c>
      <c r="D59" s="47">
        <f t="shared" si="13"/>
        <v>38987.131010676487</v>
      </c>
      <c r="E59" s="38">
        <f>SUM(A59:D59)</f>
        <v>140117.00287816973</v>
      </c>
      <c r="F59" s="48" t="s">
        <v>228</v>
      </c>
      <c r="G59" s="38">
        <f>SUM(H59:K59)</f>
        <v>301616.78093559877</v>
      </c>
      <c r="H59" s="43">
        <f t="shared" si="14"/>
        <v>67292.222399999999</v>
      </c>
      <c r="I59" s="47">
        <f t="shared" si="14"/>
        <v>72433.348191359997</v>
      </c>
      <c r="J59" s="60">
        <f t="shared" si="14"/>
        <v>77967.255993179904</v>
      </c>
      <c r="K59" s="49">
        <f t="shared" si="14"/>
        <v>83923.954351058841</v>
      </c>
    </row>
    <row r="60" spans="1:11">
      <c r="A60" s="63">
        <f t="shared" si="13"/>
        <v>31260.808799999999</v>
      </c>
      <c r="B60" s="44">
        <f t="shared" si="13"/>
        <v>33649.134592319999</v>
      </c>
      <c r="C60" s="59">
        <f t="shared" si="13"/>
        <v>36219.928475173248</v>
      </c>
      <c r="D60" s="44">
        <f t="shared" si="13"/>
        <v>38987.131010676487</v>
      </c>
      <c r="E60" s="37">
        <f t="shared" ref="E60:E66" si="15">SUM(A60:D60)</f>
        <v>140117.00287816973</v>
      </c>
      <c r="F60" s="45" t="s">
        <v>184</v>
      </c>
      <c r="G60" s="56">
        <f t="shared" ref="G60:G66" si="16">SUM(H60:K60)</f>
        <v>176148.41647816973</v>
      </c>
      <c r="H60" s="69">
        <f t="shared" si="14"/>
        <v>67292.222399999999</v>
      </c>
      <c r="I60" s="44">
        <f t="shared" si="14"/>
        <v>33649.134592319999</v>
      </c>
      <c r="J60" s="59">
        <f t="shared" si="14"/>
        <v>36219.928475173248</v>
      </c>
      <c r="K60" s="46">
        <f t="shared" si="14"/>
        <v>38987.131010676487</v>
      </c>
    </row>
    <row r="61" spans="1:11">
      <c r="A61" s="58">
        <f t="shared" si="13"/>
        <v>41176.605600000003</v>
      </c>
      <c r="B61" s="47">
        <f t="shared" si="13"/>
        <v>44322.498267840005</v>
      </c>
      <c r="C61" s="60">
        <f t="shared" si="13"/>
        <v>47708.737135502983</v>
      </c>
      <c r="D61" s="47">
        <f t="shared" si="13"/>
        <v>51353.684652655407</v>
      </c>
      <c r="E61" s="38">
        <f t="shared" si="15"/>
        <v>184561.52565599841</v>
      </c>
      <c r="F61" s="48" t="s">
        <v>193</v>
      </c>
      <c r="G61" s="38">
        <f t="shared" si="16"/>
        <v>231307.39856029514</v>
      </c>
      <c r="H61" s="43">
        <f t="shared" si="14"/>
        <v>51605.845199999996</v>
      </c>
      <c r="I61" s="47">
        <f t="shared" si="14"/>
        <v>55548.531773280003</v>
      </c>
      <c r="J61" s="60">
        <f t="shared" si="14"/>
        <v>59792.439600758596</v>
      </c>
      <c r="K61" s="49">
        <f t="shared" si="14"/>
        <v>64360.581986256555</v>
      </c>
    </row>
    <row r="62" spans="1:11">
      <c r="A62" s="63">
        <f t="shared" si="13"/>
        <v>20802.506399999998</v>
      </c>
      <c r="B62" s="44">
        <f t="shared" si="13"/>
        <v>22391.817888960002</v>
      </c>
      <c r="C62" s="59">
        <f t="shared" si="13"/>
        <v>24102.552775676548</v>
      </c>
      <c r="D62" s="44">
        <f t="shared" si="13"/>
        <v>25943.987807738235</v>
      </c>
      <c r="E62" s="37">
        <f t="shared" si="15"/>
        <v>93240.864872374776</v>
      </c>
      <c r="F62" s="45" t="s">
        <v>182</v>
      </c>
      <c r="G62" s="37">
        <f t="shared" si="16"/>
        <v>213026.86265004842</v>
      </c>
      <c r="H62" s="69">
        <f t="shared" si="14"/>
        <v>47527.365599999997</v>
      </c>
      <c r="I62" s="44">
        <f t="shared" si="14"/>
        <v>51158.456331840003</v>
      </c>
      <c r="J62" s="59">
        <f t="shared" si="14"/>
        <v>55066.962395592578</v>
      </c>
      <c r="K62" s="46">
        <f t="shared" si="14"/>
        <v>59274.078322615853</v>
      </c>
    </row>
    <row r="63" spans="1:11">
      <c r="A63" s="58">
        <f t="shared" si="13"/>
        <v>22042.519199999999</v>
      </c>
      <c r="B63" s="47">
        <f t="shared" si="13"/>
        <v>23726.567666879997</v>
      </c>
      <c r="C63" s="60">
        <f t="shared" si="13"/>
        <v>25539.277436629633</v>
      </c>
      <c r="D63" s="47">
        <f t="shared" si="13"/>
        <v>27490.478232788137</v>
      </c>
      <c r="E63" s="38">
        <f t="shared" si="15"/>
        <v>98798.842536297772</v>
      </c>
      <c r="F63" s="48" t="s">
        <v>183</v>
      </c>
      <c r="G63" s="38">
        <f t="shared" si="16"/>
        <v>150904.8831355758</v>
      </c>
      <c r="H63" s="43">
        <f t="shared" si="14"/>
        <v>33667.639199999998</v>
      </c>
      <c r="I63" s="47">
        <f t="shared" si="14"/>
        <v>36239.846834879994</v>
      </c>
      <c r="J63" s="60">
        <f t="shared" si="14"/>
        <v>39008.571133064834</v>
      </c>
      <c r="K63" s="49">
        <f t="shared" si="14"/>
        <v>41988.82596763099</v>
      </c>
    </row>
    <row r="64" spans="1:11">
      <c r="A64" s="63">
        <f t="shared" si="13"/>
        <v>23609.757600000001</v>
      </c>
      <c r="B64" s="44">
        <f t="shared" si="13"/>
        <v>25413.54308064</v>
      </c>
      <c r="C64" s="59">
        <f t="shared" si="13"/>
        <v>27355.137772000897</v>
      </c>
      <c r="D64" s="44">
        <f t="shared" si="13"/>
        <v>29445.070297781764</v>
      </c>
      <c r="E64" s="37">
        <f t="shared" si="15"/>
        <v>105823.50875042265</v>
      </c>
      <c r="F64" s="45" t="s">
        <v>194</v>
      </c>
      <c r="G64" s="37">
        <f t="shared" si="16"/>
        <v>228050.77102284029</v>
      </c>
      <c r="H64" s="69">
        <f t="shared" si="14"/>
        <v>50879.275199999996</v>
      </c>
      <c r="I64" s="44">
        <f t="shared" si="14"/>
        <v>54766.451825280004</v>
      </c>
      <c r="J64" s="59">
        <f t="shared" si="14"/>
        <v>58950.608744731398</v>
      </c>
      <c r="K64" s="46">
        <f t="shared" si="14"/>
        <v>63454.43525282888</v>
      </c>
    </row>
    <row r="65" spans="1:11">
      <c r="A65" s="58">
        <f t="shared" si="13"/>
        <v>48261.470399999998</v>
      </c>
      <c r="B65" s="47">
        <f t="shared" si="13"/>
        <v>48101.169036959996</v>
      </c>
      <c r="C65" s="60">
        <f t="shared" si="13"/>
        <v>51776.098351383742</v>
      </c>
      <c r="D65" s="47">
        <f t="shared" si="13"/>
        <v>55731.79226542946</v>
      </c>
      <c r="E65" s="38">
        <f t="shared" si="15"/>
        <v>203870.5300537732</v>
      </c>
      <c r="F65" s="48" t="s">
        <v>185</v>
      </c>
      <c r="G65" s="38">
        <f t="shared" si="16"/>
        <v>231599.12366179336</v>
      </c>
      <c r="H65" s="43">
        <f t="shared" si="14"/>
        <v>51796.368000000002</v>
      </c>
      <c r="I65" s="47">
        <f t="shared" si="14"/>
        <v>55579.814971200001</v>
      </c>
      <c r="J65" s="60">
        <f t="shared" si="14"/>
        <v>59826.11283499968</v>
      </c>
      <c r="K65" s="49">
        <f t="shared" si="14"/>
        <v>64396.827855593656</v>
      </c>
    </row>
    <row r="66" spans="1:11">
      <c r="A66" s="63">
        <f t="shared" si="13"/>
        <v>23379.407999999999</v>
      </c>
      <c r="B66" s="44">
        <f t="shared" si="13"/>
        <v>25165.594771199998</v>
      </c>
      <c r="C66" s="59">
        <f t="shared" si="13"/>
        <v>27088.246211719681</v>
      </c>
      <c r="D66" s="44">
        <f t="shared" si="13"/>
        <v>29157.788222295065</v>
      </c>
      <c r="E66" s="37">
        <f t="shared" si="15"/>
        <v>104791.03720521476</v>
      </c>
      <c r="F66" s="45" t="s">
        <v>186</v>
      </c>
      <c r="G66" s="37">
        <f t="shared" si="16"/>
        <v>174989.45301257542</v>
      </c>
      <c r="H66" s="69">
        <f t="shared" si="14"/>
        <v>39041.027999999998</v>
      </c>
      <c r="I66" s="44">
        <f t="shared" si="14"/>
        <v>42023.762539199997</v>
      </c>
      <c r="J66" s="59">
        <f t="shared" si="14"/>
        <v>45234.377997194875</v>
      </c>
      <c r="K66" s="46">
        <f t="shared" si="14"/>
        <v>48690.284476180561</v>
      </c>
    </row>
    <row r="67" spans="1:11">
      <c r="A67" s="58">
        <f t="shared" si="13"/>
        <v>35619.152399999999</v>
      </c>
      <c r="B67" s="47">
        <f t="shared" si="13"/>
        <v>38340.455643360001</v>
      </c>
      <c r="C67" s="60">
        <f t="shared" si="13"/>
        <v>41269.666454512706</v>
      </c>
      <c r="D67" s="47">
        <f t="shared" si="13"/>
        <v>44422.668971637475</v>
      </c>
      <c r="E67" s="38">
        <f>SUM(A67:D67)</f>
        <v>159651.94346951018</v>
      </c>
      <c r="F67" s="48" t="s">
        <v>229</v>
      </c>
      <c r="G67" s="38">
        <f>SUM(H67:K67)</f>
        <v>218729.57931563607</v>
      </c>
      <c r="H67" s="43">
        <f t="shared" si="14"/>
        <v>48799.670400000003</v>
      </c>
      <c r="I67" s="47">
        <f t="shared" si="14"/>
        <v>52527.965218559999</v>
      </c>
      <c r="J67" s="60">
        <f t="shared" si="14"/>
        <v>56541.101761257989</v>
      </c>
      <c r="K67" s="49">
        <f t="shared" si="14"/>
        <v>60860.841935818098</v>
      </c>
    </row>
    <row r="68" spans="1:11">
      <c r="A68" s="63">
        <f t="shared" si="13"/>
        <v>35619.152399999999</v>
      </c>
      <c r="B68" s="44">
        <f t="shared" si="13"/>
        <v>38340.455643360001</v>
      </c>
      <c r="C68" s="59">
        <f t="shared" si="13"/>
        <v>41269.666454512706</v>
      </c>
      <c r="D68" s="44">
        <f t="shared" si="13"/>
        <v>44422.668971637475</v>
      </c>
      <c r="E68" s="37">
        <f>SUM(A68:D68)</f>
        <v>159651.94346951018</v>
      </c>
      <c r="F68" s="45" t="s">
        <v>187</v>
      </c>
      <c r="G68" s="56">
        <f>SUM(H68:K68)</f>
        <v>172832.46146951019</v>
      </c>
      <c r="H68" s="69">
        <f t="shared" si="14"/>
        <v>48799.670400000003</v>
      </c>
      <c r="I68" s="44">
        <f t="shared" si="14"/>
        <v>38340.455643360001</v>
      </c>
      <c r="J68" s="59">
        <f t="shared" si="14"/>
        <v>41269.666454512706</v>
      </c>
      <c r="K68" s="46">
        <f t="shared" si="14"/>
        <v>44422.668971637475</v>
      </c>
    </row>
    <row r="69" spans="1:11">
      <c r="A69" s="58">
        <f t="shared" si="13"/>
        <v>18382.7592</v>
      </c>
      <c r="B69" s="47">
        <f t="shared" si="13"/>
        <v>19787.20200288</v>
      </c>
      <c r="C69" s="60">
        <f t="shared" si="13"/>
        <v>21298.944235900031</v>
      </c>
      <c r="D69" s="47">
        <f t="shared" si="13"/>
        <v>22926.183575522795</v>
      </c>
      <c r="E69" s="38">
        <f>SUM(A69:D69)</f>
        <v>82395.089014302823</v>
      </c>
      <c r="F69" s="48" t="s">
        <v>189</v>
      </c>
      <c r="G69" s="38">
        <f>SUM(H69:K69)</f>
        <v>204902.18002327209</v>
      </c>
      <c r="H69" s="43">
        <f t="shared" si="14"/>
        <v>45714.707999999999</v>
      </c>
      <c r="I69" s="47">
        <f t="shared" si="14"/>
        <v>49207.311691199997</v>
      </c>
      <c r="J69" s="60">
        <f t="shared" si="14"/>
        <v>52966.750304407673</v>
      </c>
      <c r="K69" s="49">
        <f t="shared" si="14"/>
        <v>57013.410027664424</v>
      </c>
    </row>
    <row r="70" spans="1:11">
      <c r="A70" s="63">
        <f t="shared" si="13"/>
        <v>21627.0288</v>
      </c>
      <c r="B70" s="44">
        <f t="shared" si="13"/>
        <v>23279.333800320001</v>
      </c>
      <c r="C70" s="59">
        <f t="shared" si="13"/>
        <v>25057.874902664447</v>
      </c>
      <c r="D70" s="44">
        <f t="shared" si="13"/>
        <v>26972.296545228015</v>
      </c>
      <c r="E70" s="37">
        <f>SUM(A70:D70)</f>
        <v>96936.534048212474</v>
      </c>
      <c r="F70" s="45" t="s">
        <v>230</v>
      </c>
      <c r="G70" s="37">
        <f>SUM(H70:K70)</f>
        <v>238327.24014103122</v>
      </c>
      <c r="H70" s="69">
        <f t="shared" si="14"/>
        <v>53172.0072</v>
      </c>
      <c r="I70" s="44">
        <f t="shared" si="14"/>
        <v>57234.348550080002</v>
      </c>
      <c r="J70" s="59">
        <f t="shared" si="14"/>
        <v>61607.052779306112</v>
      </c>
      <c r="K70" s="46">
        <f t="shared" si="14"/>
        <v>66313.831611645102</v>
      </c>
    </row>
    <row r="71" spans="1:11">
      <c r="A71" s="58">
        <f t="shared" si="13"/>
        <v>21627.0288</v>
      </c>
      <c r="B71" s="47">
        <f t="shared" si="13"/>
        <v>23279.333800320001</v>
      </c>
      <c r="C71" s="60">
        <f t="shared" si="13"/>
        <v>25057.874902664447</v>
      </c>
      <c r="D71" s="47">
        <f t="shared" si="13"/>
        <v>26972.296545228015</v>
      </c>
      <c r="E71" s="38">
        <f t="shared" ref="E71:E76" si="17">SUM(A71:D71)</f>
        <v>96936.534048212474</v>
      </c>
      <c r="F71" s="48" t="s">
        <v>192</v>
      </c>
      <c r="G71" s="57">
        <f t="shared" ref="G71:G76" si="18">SUM(H71:K71)</f>
        <v>128481.51244821247</v>
      </c>
      <c r="H71" s="43">
        <f t="shared" si="14"/>
        <v>53172.0072</v>
      </c>
      <c r="I71" s="47">
        <f t="shared" si="14"/>
        <v>23279.333800320001</v>
      </c>
      <c r="J71" s="60">
        <f t="shared" si="14"/>
        <v>25057.874902664447</v>
      </c>
      <c r="K71" s="49">
        <f t="shared" si="14"/>
        <v>26972.296545228015</v>
      </c>
    </row>
    <row r="72" spans="1:11">
      <c r="A72" s="63">
        <f t="shared" si="13"/>
        <v>24477.335999999999</v>
      </c>
      <c r="B72" s="44">
        <f t="shared" si="13"/>
        <v>26347.404470400001</v>
      </c>
      <c r="C72" s="59">
        <f t="shared" si="13"/>
        <v>28360.34617193856</v>
      </c>
      <c r="D72" s="44">
        <f t="shared" si="13"/>
        <v>30527.076619474668</v>
      </c>
      <c r="E72" s="37">
        <f t="shared" si="17"/>
        <v>109712.16326181323</v>
      </c>
      <c r="F72" s="45" t="s">
        <v>199</v>
      </c>
      <c r="G72" s="37">
        <f t="shared" si="18"/>
        <v>206648.69731002569</v>
      </c>
      <c r="H72" s="69">
        <f t="shared" si="14"/>
        <v>46104.364800000003</v>
      </c>
      <c r="I72" s="44">
        <f t="shared" si="14"/>
        <v>49626.738270720001</v>
      </c>
      <c r="J72" s="59">
        <f t="shared" si="14"/>
        <v>53418.22107460301</v>
      </c>
      <c r="K72" s="46">
        <f t="shared" si="14"/>
        <v>57499.37316470268</v>
      </c>
    </row>
    <row r="73" spans="1:11">
      <c r="A73" s="58">
        <f t="shared" si="13"/>
        <v>23962.816800000001</v>
      </c>
      <c r="B73" s="47">
        <f t="shared" si="13"/>
        <v>25793.57600352</v>
      </c>
      <c r="C73" s="60">
        <f t="shared" si="13"/>
        <v>27764.205210188928</v>
      </c>
      <c r="D73" s="47">
        <f t="shared" si="13"/>
        <v>29885.390488247362</v>
      </c>
      <c r="E73" s="38">
        <f t="shared" si="17"/>
        <v>107405.98850195628</v>
      </c>
      <c r="F73" s="48" t="s">
        <v>196</v>
      </c>
      <c r="G73" s="38">
        <f t="shared" si="18"/>
        <v>229068.76866788173</v>
      </c>
      <c r="H73" s="43">
        <f t="shared" si="14"/>
        <v>51106.395600000003</v>
      </c>
      <c r="I73" s="47">
        <f t="shared" si="14"/>
        <v>55010.924223840004</v>
      </c>
      <c r="J73" s="60">
        <f t="shared" si="14"/>
        <v>59213.758834541382</v>
      </c>
      <c r="K73" s="49">
        <f t="shared" si="14"/>
        <v>63737.690009500344</v>
      </c>
    </row>
    <row r="74" spans="1:11">
      <c r="A74" s="63">
        <f t="shared" si="13"/>
        <v>51555.254399999998</v>
      </c>
      <c r="B74" s="44">
        <f t="shared" si="13"/>
        <v>55494.075836159995</v>
      </c>
      <c r="C74" s="59">
        <f t="shared" si="13"/>
        <v>59733.823230042624</v>
      </c>
      <c r="D74" s="44">
        <f t="shared" si="13"/>
        <v>64297.487324817877</v>
      </c>
      <c r="E74" s="37">
        <f t="shared" si="17"/>
        <v>231080.64079102047</v>
      </c>
      <c r="F74" s="45" t="s">
        <v>198</v>
      </c>
      <c r="G74" s="37">
        <f t="shared" si="18"/>
        <v>231080.64079102047</v>
      </c>
      <c r="H74" s="69">
        <f t="shared" si="14"/>
        <v>51555.254399999998</v>
      </c>
      <c r="I74" s="44">
        <f t="shared" si="14"/>
        <v>55494.075836159995</v>
      </c>
      <c r="J74" s="59">
        <f t="shared" si="14"/>
        <v>59733.823230042624</v>
      </c>
      <c r="K74" s="46">
        <f t="shared" si="14"/>
        <v>64297.487324817877</v>
      </c>
    </row>
    <row r="75" spans="1:11">
      <c r="A75" s="58">
        <f t="shared" si="13"/>
        <v>20490.350399999999</v>
      </c>
      <c r="B75" s="47">
        <f t="shared" si="13"/>
        <v>22055.813170559999</v>
      </c>
      <c r="C75" s="60">
        <f t="shared" si="13"/>
        <v>23740.877296790783</v>
      </c>
      <c r="D75" s="47">
        <f t="shared" si="13"/>
        <v>25554.680322265598</v>
      </c>
      <c r="E75" s="38">
        <f t="shared" si="17"/>
        <v>91841.721189616379</v>
      </c>
      <c r="F75" s="48" t="s">
        <v>195</v>
      </c>
      <c r="G75" s="38">
        <f t="shared" si="18"/>
        <v>124861.51210271445</v>
      </c>
      <c r="H75" s="43">
        <f t="shared" si="14"/>
        <v>27857.232</v>
      </c>
      <c r="I75" s="47">
        <f t="shared" si="14"/>
        <v>29985.524524799999</v>
      </c>
      <c r="J75" s="60">
        <f t="shared" si="14"/>
        <v>32276.418598494718</v>
      </c>
      <c r="K75" s="49">
        <f t="shared" si="14"/>
        <v>34742.336979419713</v>
      </c>
    </row>
    <row r="76" spans="1:11" ht="15.75" thickBot="1">
      <c r="A76" s="64">
        <f t="shared" si="13"/>
        <v>26055.338400000001</v>
      </c>
      <c r="B76" s="50">
        <f t="shared" si="13"/>
        <v>28045.966253760002</v>
      </c>
      <c r="C76" s="61">
        <f t="shared" si="13"/>
        <v>30188.678075547265</v>
      </c>
      <c r="D76" s="50">
        <f t="shared" si="13"/>
        <v>32495.093080519076</v>
      </c>
      <c r="E76" s="51">
        <f t="shared" si="17"/>
        <v>116785.07580982633</v>
      </c>
      <c r="F76" s="52" t="s">
        <v>197</v>
      </c>
      <c r="G76" s="39">
        <f t="shared" si="18"/>
        <v>266609.24106630601</v>
      </c>
      <c r="H76" s="70">
        <f t="shared" si="14"/>
        <v>59481.864000000001</v>
      </c>
      <c r="I76" s="50">
        <f t="shared" si="14"/>
        <v>64026.278409600003</v>
      </c>
      <c r="J76" s="61">
        <f t="shared" si="14"/>
        <v>68917.886080093449</v>
      </c>
      <c r="K76" s="53">
        <f t="shared" si="14"/>
        <v>74183.212576612583</v>
      </c>
    </row>
    <row r="78" spans="1:11" ht="15.75" thickBot="1"/>
    <row r="79" spans="1:11" ht="15.75" thickBot="1">
      <c r="A79" s="115" t="s">
        <v>239</v>
      </c>
      <c r="B79" s="116"/>
      <c r="C79" s="116"/>
      <c r="D79" s="116"/>
      <c r="E79" s="117"/>
      <c r="F79" s="118" t="s">
        <v>237</v>
      </c>
      <c r="G79" s="115" t="s">
        <v>238</v>
      </c>
      <c r="H79" s="116"/>
      <c r="I79" s="116"/>
      <c r="J79" s="116"/>
      <c r="K79" s="117"/>
    </row>
    <row r="80" spans="1:11" ht="15.75" thickBot="1">
      <c r="A80" s="71" t="s">
        <v>167</v>
      </c>
      <c r="B80" s="54" t="s">
        <v>168</v>
      </c>
      <c r="C80" s="71" t="s">
        <v>169</v>
      </c>
      <c r="D80" s="55" t="s">
        <v>170</v>
      </c>
      <c r="E80" s="41"/>
      <c r="F80" s="119"/>
      <c r="G80" s="41"/>
      <c r="H80" s="71" t="s">
        <v>167</v>
      </c>
      <c r="I80" s="54" t="s">
        <v>168</v>
      </c>
      <c r="J80" s="71" t="s">
        <v>169</v>
      </c>
      <c r="K80" s="55" t="s">
        <v>170</v>
      </c>
    </row>
    <row r="81" spans="1:11" ht="15.75" thickBot="1">
      <c r="A81" s="65" t="s">
        <v>157</v>
      </c>
      <c r="B81" s="66" t="s">
        <v>158</v>
      </c>
      <c r="C81" s="65" t="s">
        <v>159</v>
      </c>
      <c r="D81" s="67" t="s">
        <v>160</v>
      </c>
      <c r="E81" s="68"/>
      <c r="F81" s="36" t="s">
        <v>161</v>
      </c>
      <c r="G81" s="41"/>
      <c r="H81" s="65" t="s">
        <v>162</v>
      </c>
      <c r="I81" s="66" t="s">
        <v>163</v>
      </c>
      <c r="J81" s="65" t="s">
        <v>164</v>
      </c>
      <c r="K81" s="67" t="s">
        <v>165</v>
      </c>
    </row>
    <row r="82" spans="1:11" ht="15.75" thickBot="1">
      <c r="A82" s="62"/>
      <c r="B82" s="41"/>
      <c r="C82" s="62"/>
      <c r="D82" s="41"/>
      <c r="E82" s="72" t="s">
        <v>234</v>
      </c>
      <c r="F82" s="40">
        <v>7.6399999999999996E-2</v>
      </c>
      <c r="G82" s="72" t="s">
        <v>234</v>
      </c>
      <c r="H82" s="43"/>
      <c r="I82" s="42"/>
      <c r="J82" s="58"/>
      <c r="K82" s="43"/>
    </row>
    <row r="83" spans="1:11">
      <c r="A83" s="63">
        <f t="shared" ref="A83:D102" si="19">A44*0.0764+A44</f>
        <v>22755.629894400001</v>
      </c>
      <c r="B83" s="44">
        <f t="shared" si="19"/>
        <v>24494.160018332161</v>
      </c>
      <c r="C83" s="59">
        <f t="shared" si="19"/>
        <v>26365.513843732737</v>
      </c>
      <c r="D83" s="44">
        <f t="shared" si="19"/>
        <v>28379.839101393918</v>
      </c>
      <c r="E83" s="37">
        <f t="shared" ref="E83:E93" si="20">SUM(A83:D83)</f>
        <v>101995.14285785882</v>
      </c>
      <c r="F83" s="45" t="s">
        <v>171</v>
      </c>
      <c r="G83" s="37">
        <f t="shared" ref="G83:G93" si="21">SUM(H83:K83)</f>
        <v>225241.00488956479</v>
      </c>
      <c r="H83" s="69">
        <f t="shared" ref="H83:K102" si="22">H44*0.0764+H44</f>
        <v>50252.402229119994</v>
      </c>
      <c r="I83" s="44">
        <f t="shared" si="22"/>
        <v>54091.68575942477</v>
      </c>
      <c r="J83" s="59">
        <f t="shared" si="22"/>
        <v>58224.290551444828</v>
      </c>
      <c r="K83" s="46">
        <f t="shared" si="22"/>
        <v>62672.626349575214</v>
      </c>
    </row>
    <row r="84" spans="1:11">
      <c r="A84" s="58">
        <f t="shared" si="19"/>
        <v>34063.926624</v>
      </c>
      <c r="B84" s="47">
        <f t="shared" si="19"/>
        <v>36666.410618073598</v>
      </c>
      <c r="C84" s="60">
        <f t="shared" si="19"/>
        <v>39467.724389294424</v>
      </c>
      <c r="D84" s="47">
        <f t="shared" si="19"/>
        <v>42483.058532636518</v>
      </c>
      <c r="E84" s="38">
        <f t="shared" si="20"/>
        <v>152681.12016400453</v>
      </c>
      <c r="F84" s="48" t="s">
        <v>173</v>
      </c>
      <c r="G84" s="38">
        <f t="shared" si="21"/>
        <v>229800.66555296603</v>
      </c>
      <c r="H84" s="43">
        <f t="shared" si="22"/>
        <v>51269.68548</v>
      </c>
      <c r="I84" s="47">
        <f t="shared" si="22"/>
        <v>55186.689450672005</v>
      </c>
      <c r="J84" s="60">
        <f t="shared" si="22"/>
        <v>59402.952524703345</v>
      </c>
      <c r="K84" s="49">
        <f t="shared" si="22"/>
        <v>63941.338097590691</v>
      </c>
    </row>
    <row r="85" spans="1:11">
      <c r="A85" s="63">
        <f t="shared" si="19"/>
        <v>29246.31414432</v>
      </c>
      <c r="B85" s="44">
        <f t="shared" si="19"/>
        <v>31480.732544946048</v>
      </c>
      <c r="C85" s="59">
        <f t="shared" si="19"/>
        <v>33885.860511379928</v>
      </c>
      <c r="D85" s="44">
        <f t="shared" si="19"/>
        <v>36474.740254449353</v>
      </c>
      <c r="E85" s="37">
        <f t="shared" si="20"/>
        <v>131087.64745509531</v>
      </c>
      <c r="F85" s="45" t="s">
        <v>172</v>
      </c>
      <c r="G85" s="37">
        <f t="shared" si="21"/>
        <v>276373.60043836711</v>
      </c>
      <c r="H85" s="69">
        <f t="shared" si="22"/>
        <v>61660.341737279996</v>
      </c>
      <c r="I85" s="44">
        <f t="shared" si="22"/>
        <v>66371.19184600818</v>
      </c>
      <c r="J85" s="59">
        <f t="shared" si="22"/>
        <v>71441.950903043209</v>
      </c>
      <c r="K85" s="46">
        <f t="shared" si="22"/>
        <v>76900.115952035732</v>
      </c>
    </row>
    <row r="86" spans="1:11">
      <c r="A86" s="58">
        <f t="shared" si="19"/>
        <v>32557.698575999999</v>
      </c>
      <c r="B86" s="47">
        <f t="shared" si="19"/>
        <v>35045.106747206402</v>
      </c>
      <c r="C86" s="60">
        <f t="shared" si="19"/>
        <v>37722.552902692973</v>
      </c>
      <c r="D86" s="47">
        <f t="shared" si="19"/>
        <v>40604.555944458712</v>
      </c>
      <c r="E86" s="38">
        <f t="shared" si="20"/>
        <v>145929.9141703581</v>
      </c>
      <c r="F86" s="48" t="s">
        <v>188</v>
      </c>
      <c r="G86" s="38">
        <f t="shared" si="21"/>
        <v>254863.21949553356</v>
      </c>
      <c r="H86" s="43">
        <f t="shared" si="22"/>
        <v>56861.267448960003</v>
      </c>
      <c r="I86" s="47">
        <f t="shared" si="22"/>
        <v>61205.468282060545</v>
      </c>
      <c r="J86" s="60">
        <f t="shared" si="22"/>
        <v>65881.566058809971</v>
      </c>
      <c r="K86" s="49">
        <f t="shared" si="22"/>
        <v>70914.917705703061</v>
      </c>
    </row>
    <row r="87" spans="1:11">
      <c r="A87" s="63">
        <f t="shared" si="19"/>
        <v>28664.678390399997</v>
      </c>
      <c r="B87" s="44">
        <f t="shared" si="19"/>
        <v>30854.659819426564</v>
      </c>
      <c r="C87" s="59">
        <f t="shared" si="19"/>
        <v>33211.955829630751</v>
      </c>
      <c r="D87" s="44">
        <f t="shared" si="19"/>
        <v>35749.349255014538</v>
      </c>
      <c r="E87" s="37">
        <f t="shared" si="20"/>
        <v>128480.64329447184</v>
      </c>
      <c r="F87" s="45" t="s">
        <v>190</v>
      </c>
      <c r="G87" s="37">
        <f t="shared" si="21"/>
        <v>213982.0705863144</v>
      </c>
      <c r="H87" s="69">
        <f t="shared" si="22"/>
        <v>47740.47729984</v>
      </c>
      <c r="I87" s="44">
        <f t="shared" si="22"/>
        <v>51387.849765547777</v>
      </c>
      <c r="J87" s="59">
        <f t="shared" si="22"/>
        <v>55313.881487635626</v>
      </c>
      <c r="K87" s="46">
        <f t="shared" si="22"/>
        <v>59539.862033290985</v>
      </c>
    </row>
    <row r="88" spans="1:11">
      <c r="A88" s="58">
        <f t="shared" si="19"/>
        <v>22199.484153600002</v>
      </c>
      <c r="B88" s="47">
        <f t="shared" si="19"/>
        <v>23895.524742935042</v>
      </c>
      <c r="C88" s="60">
        <f t="shared" si="19"/>
        <v>25721.142833295278</v>
      </c>
      <c r="D88" s="47">
        <f t="shared" si="19"/>
        <v>27686.238145759038</v>
      </c>
      <c r="E88" s="38">
        <f t="shared" si="20"/>
        <v>99502.389875589361</v>
      </c>
      <c r="F88" s="48" t="s">
        <v>174</v>
      </c>
      <c r="G88" s="38">
        <f t="shared" si="21"/>
        <v>218354.77477604544</v>
      </c>
      <c r="H88" s="43">
        <f t="shared" si="22"/>
        <v>48716.049620160004</v>
      </c>
      <c r="I88" s="47">
        <f t="shared" si="22"/>
        <v>52437.955811140229</v>
      </c>
      <c r="J88" s="60">
        <f t="shared" si="22"/>
        <v>56444.215635111344</v>
      </c>
      <c r="K88" s="49">
        <f t="shared" si="22"/>
        <v>60756.553709633852</v>
      </c>
    </row>
    <row r="89" spans="1:11">
      <c r="A89" s="63">
        <f t="shared" si="19"/>
        <v>27109.787590079999</v>
      </c>
      <c r="B89" s="44">
        <f t="shared" si="19"/>
        <v>29180.975361962115</v>
      </c>
      <c r="C89" s="59">
        <f t="shared" si="19"/>
        <v>31410.40187961602</v>
      </c>
      <c r="D89" s="44">
        <f t="shared" si="19"/>
        <v>33810.156583218682</v>
      </c>
      <c r="E89" s="37">
        <f t="shared" si="20"/>
        <v>121511.32141487682</v>
      </c>
      <c r="F89" s="45" t="s">
        <v>175</v>
      </c>
      <c r="G89" s="37">
        <f t="shared" si="21"/>
        <v>265644.37614384899</v>
      </c>
      <c r="H89" s="69">
        <f t="shared" si="22"/>
        <v>59266.597777919997</v>
      </c>
      <c r="I89" s="44">
        <f t="shared" si="22"/>
        <v>63794.565848153092</v>
      </c>
      <c r="J89" s="59">
        <f t="shared" si="22"/>
        <v>68668.470678951984</v>
      </c>
      <c r="K89" s="46">
        <f t="shared" si="22"/>
        <v>73914.741838823917</v>
      </c>
    </row>
    <row r="90" spans="1:11">
      <c r="A90" s="58">
        <f t="shared" si="19"/>
        <v>22723.188059520002</v>
      </c>
      <c r="B90" s="47">
        <f t="shared" si="19"/>
        <v>24459.239627267329</v>
      </c>
      <c r="C90" s="60">
        <f t="shared" si="19"/>
        <v>26327.925534790553</v>
      </c>
      <c r="D90" s="47">
        <f t="shared" si="19"/>
        <v>28339.379045648555</v>
      </c>
      <c r="E90" s="38">
        <f t="shared" si="20"/>
        <v>101849.73226722644</v>
      </c>
      <c r="F90" s="48" t="s">
        <v>176</v>
      </c>
      <c r="G90" s="38">
        <f t="shared" si="21"/>
        <v>235835.20506420999</v>
      </c>
      <c r="H90" s="43">
        <f t="shared" si="22"/>
        <v>52616.021627519993</v>
      </c>
      <c r="I90" s="47">
        <f t="shared" si="22"/>
        <v>56635.885679862535</v>
      </c>
      <c r="J90" s="60">
        <f t="shared" si="22"/>
        <v>60962.867345804028</v>
      </c>
      <c r="K90" s="49">
        <f t="shared" si="22"/>
        <v>65620.430411023452</v>
      </c>
    </row>
    <row r="91" spans="1:11">
      <c r="A91" s="63">
        <f t="shared" si="19"/>
        <v>37604.721173759994</v>
      </c>
      <c r="B91" s="44">
        <f t="shared" si="19"/>
        <v>40477.721871435264</v>
      </c>
      <c r="C91" s="59">
        <f t="shared" si="19"/>
        <v>43570.219822412917</v>
      </c>
      <c r="D91" s="44">
        <f t="shared" si="19"/>
        <v>46898.984616845264</v>
      </c>
      <c r="E91" s="37">
        <f t="shared" si="20"/>
        <v>168551.64748445342</v>
      </c>
      <c r="F91" s="45" t="s">
        <v>191</v>
      </c>
      <c r="G91" s="37">
        <f t="shared" si="21"/>
        <v>291911.76069451345</v>
      </c>
      <c r="H91" s="69">
        <f t="shared" si="22"/>
        <v>65126.983521600006</v>
      </c>
      <c r="I91" s="44">
        <f t="shared" si="22"/>
        <v>70102.685062650242</v>
      </c>
      <c r="J91" s="59">
        <f t="shared" si="22"/>
        <v>75458.530201436719</v>
      </c>
      <c r="K91" s="46">
        <f t="shared" si="22"/>
        <v>81223.561908826479</v>
      </c>
    </row>
    <row r="92" spans="1:11">
      <c r="A92" s="58">
        <f t="shared" si="19"/>
        <v>20868.210286559999</v>
      </c>
      <c r="B92" s="47">
        <f t="shared" si="19"/>
        <v>22462.541552453185</v>
      </c>
      <c r="C92" s="60">
        <f t="shared" si="19"/>
        <v>24178.679727060608</v>
      </c>
      <c r="D92" s="47">
        <f t="shared" si="19"/>
        <v>26025.930858208041</v>
      </c>
      <c r="E92" s="38">
        <f t="shared" si="20"/>
        <v>93535.362424281833</v>
      </c>
      <c r="F92" s="48" t="s">
        <v>178</v>
      </c>
      <c r="G92" s="38">
        <f t="shared" si="21"/>
        <v>223366.24691748296</v>
      </c>
      <c r="H92" s="43">
        <f t="shared" si="22"/>
        <v>49834.134286559995</v>
      </c>
      <c r="I92" s="47">
        <f t="shared" si="22"/>
        <v>53641.462146053178</v>
      </c>
      <c r="J92" s="60">
        <f t="shared" si="22"/>
        <v>57739.669854011649</v>
      </c>
      <c r="K92" s="49">
        <f t="shared" si="22"/>
        <v>62150.980630858139</v>
      </c>
    </row>
    <row r="93" spans="1:11">
      <c r="A93" s="63">
        <f t="shared" si="19"/>
        <v>30143.099151360002</v>
      </c>
      <c r="B93" s="44">
        <f t="shared" si="19"/>
        <v>32446.031926523905</v>
      </c>
      <c r="C93" s="59">
        <f t="shared" si="19"/>
        <v>17462.976261119999</v>
      </c>
      <c r="D93" s="44">
        <f t="shared" si="19"/>
        <v>61663.817648160002</v>
      </c>
      <c r="E93" s="37">
        <f t="shared" si="20"/>
        <v>141715.92498716392</v>
      </c>
      <c r="F93" s="45" t="s">
        <v>177</v>
      </c>
      <c r="G93" s="37">
        <f t="shared" si="21"/>
        <v>283815.6989838992</v>
      </c>
      <c r="H93" s="69">
        <f t="shared" si="22"/>
        <v>60487.801133759996</v>
      </c>
      <c r="I93" s="44">
        <f t="shared" si="22"/>
        <v>65109.069140379259</v>
      </c>
      <c r="J93" s="59">
        <f t="shared" si="22"/>
        <v>35041.816218239997</v>
      </c>
      <c r="K93" s="46">
        <f t="shared" si="22"/>
        <v>123177.01249152</v>
      </c>
    </row>
    <row r="94" spans="1:11" s="20" customFormat="1" ht="15" customHeight="1">
      <c r="A94" s="73">
        <f t="shared" si="19"/>
        <v>18813.946956480002</v>
      </c>
      <c r="B94" s="47">
        <f t="shared" si="19"/>
        <v>20251.332503955073</v>
      </c>
      <c r="C94" s="60">
        <f t="shared" si="19"/>
        <v>21798.53430725724</v>
      </c>
      <c r="D94" s="47">
        <f t="shared" si="19"/>
        <v>23463.942328331694</v>
      </c>
      <c r="E94" s="38">
        <f>SUM(A94:D94)</f>
        <v>84327.756096024008</v>
      </c>
      <c r="F94" s="74" t="s">
        <v>227</v>
      </c>
      <c r="G94" s="38">
        <f>SUM(H94:K94)</f>
        <v>202536.17980939377</v>
      </c>
      <c r="H94" s="75">
        <f t="shared" si="22"/>
        <v>45186.841439999997</v>
      </c>
      <c r="I94" s="47">
        <f t="shared" si="22"/>
        <v>48639.116126015993</v>
      </c>
      <c r="J94" s="60">
        <f t="shared" si="22"/>
        <v>52355.144598043618</v>
      </c>
      <c r="K94" s="49">
        <f t="shared" si="22"/>
        <v>56355.07764533416</v>
      </c>
    </row>
    <row r="95" spans="1:11">
      <c r="A95" s="63">
        <f t="shared" si="19"/>
        <v>18813.946956480002</v>
      </c>
      <c r="B95" s="44">
        <f t="shared" si="19"/>
        <v>20251.332503955073</v>
      </c>
      <c r="C95" s="59">
        <f t="shared" si="19"/>
        <v>21798.53430725724</v>
      </c>
      <c r="D95" s="44">
        <f t="shared" si="19"/>
        <v>23463.942328331694</v>
      </c>
      <c r="E95" s="37">
        <f>SUM(A95:D95)</f>
        <v>84327.756096024008</v>
      </c>
      <c r="F95" s="45" t="s">
        <v>179</v>
      </c>
      <c r="G95" s="56">
        <f>SUM(H95:K95)</f>
        <v>110700.80970623999</v>
      </c>
      <c r="H95" s="69">
        <f t="shared" si="22"/>
        <v>45186.841439999997</v>
      </c>
      <c r="I95" s="44">
        <f t="shared" si="22"/>
        <v>20251.815423839998</v>
      </c>
      <c r="J95" s="59">
        <f t="shared" si="22"/>
        <v>21798.595765439997</v>
      </c>
      <c r="K95" s="46">
        <f t="shared" si="22"/>
        <v>23463.557076960002</v>
      </c>
    </row>
    <row r="96" spans="1:11">
      <c r="A96" s="58">
        <f t="shared" si="19"/>
        <v>18347.016261600002</v>
      </c>
      <c r="B96" s="47">
        <f t="shared" si="19"/>
        <v>20062.957599360001</v>
      </c>
      <c r="C96" s="60">
        <f t="shared" si="19"/>
        <v>21595.83429744</v>
      </c>
      <c r="D96" s="47">
        <f t="shared" si="19"/>
        <v>23245.733328480001</v>
      </c>
      <c r="E96" s="38">
        <f>SUM(A96:D96)</f>
        <v>83251.54148688</v>
      </c>
      <c r="F96" s="48" t="s">
        <v>180</v>
      </c>
      <c r="G96" s="38">
        <f>SUM(H96:K96)</f>
        <v>188466.20518752001</v>
      </c>
      <c r="H96" s="43">
        <f t="shared" si="22"/>
        <v>41821.0010712</v>
      </c>
      <c r="I96" s="47">
        <f t="shared" si="22"/>
        <v>45330.512423040003</v>
      </c>
      <c r="J96" s="60">
        <f t="shared" si="22"/>
        <v>48793.67829648</v>
      </c>
      <c r="K96" s="49">
        <f t="shared" si="22"/>
        <v>52521.013396800001</v>
      </c>
    </row>
    <row r="97" spans="1:11">
      <c r="A97" s="63">
        <f t="shared" si="19"/>
        <v>24414.798021119997</v>
      </c>
      <c r="B97" s="44">
        <f t="shared" si="19"/>
        <v>26280.088589933566</v>
      </c>
      <c r="C97" s="59">
        <f t="shared" si="19"/>
        <v>28287.887358204494</v>
      </c>
      <c r="D97" s="44">
        <f t="shared" si="19"/>
        <v>30449.081952371318</v>
      </c>
      <c r="E97" s="37">
        <f>SUM(A97:D97)</f>
        <v>109431.85592162937</v>
      </c>
      <c r="F97" s="45" t="s">
        <v>181</v>
      </c>
      <c r="G97" s="37">
        <f>SUM(H97:K97)</f>
        <v>208113.71460722171</v>
      </c>
      <c r="H97" s="69">
        <f t="shared" si="22"/>
        <v>46431.217535039999</v>
      </c>
      <c r="I97" s="44">
        <f t="shared" si="22"/>
        <v>49978.562554717057</v>
      </c>
      <c r="J97" s="59">
        <f t="shared" si="22"/>
        <v>53796.924733897438</v>
      </c>
      <c r="K97" s="46">
        <f t="shared" si="22"/>
        <v>57907.009783567206</v>
      </c>
    </row>
    <row r="98" spans="1:11">
      <c r="A98" s="58">
        <f t="shared" si="19"/>
        <v>33649.134592319999</v>
      </c>
      <c r="B98" s="47">
        <f t="shared" si="19"/>
        <v>36219.928475173248</v>
      </c>
      <c r="C98" s="60">
        <f t="shared" si="19"/>
        <v>38987.131010676487</v>
      </c>
      <c r="D98" s="47">
        <f t="shared" si="19"/>
        <v>41965.747819892167</v>
      </c>
      <c r="E98" s="38">
        <f>SUM(A98:D98)</f>
        <v>150821.94189806189</v>
      </c>
      <c r="F98" s="48" t="s">
        <v>228</v>
      </c>
      <c r="G98" s="38">
        <f>SUM(H98:K98)</f>
        <v>324660.30299907847</v>
      </c>
      <c r="H98" s="43">
        <f t="shared" si="22"/>
        <v>72433.348191359997</v>
      </c>
      <c r="I98" s="47">
        <f t="shared" si="22"/>
        <v>77967.255993179904</v>
      </c>
      <c r="J98" s="60">
        <f t="shared" si="22"/>
        <v>83923.954351058841</v>
      </c>
      <c r="K98" s="49">
        <f t="shared" si="22"/>
        <v>90335.744463479728</v>
      </c>
    </row>
    <row r="99" spans="1:11">
      <c r="A99" s="63">
        <f t="shared" si="19"/>
        <v>33649.134592319999</v>
      </c>
      <c r="B99" s="44">
        <f t="shared" si="19"/>
        <v>36219.928475173248</v>
      </c>
      <c r="C99" s="59">
        <f t="shared" si="19"/>
        <v>38987.131010676487</v>
      </c>
      <c r="D99" s="44">
        <f t="shared" si="19"/>
        <v>41965.747819892167</v>
      </c>
      <c r="E99" s="37">
        <f t="shared" ref="E99:E105" si="23">SUM(A99:D99)</f>
        <v>150821.94189806189</v>
      </c>
      <c r="F99" s="45" t="s">
        <v>184</v>
      </c>
      <c r="G99" s="56">
        <f t="shared" ref="G99:G105" si="24">SUM(H99:K99)</f>
        <v>189606.15549710189</v>
      </c>
      <c r="H99" s="69">
        <f t="shared" si="22"/>
        <v>72433.348191359997</v>
      </c>
      <c r="I99" s="44">
        <f t="shared" si="22"/>
        <v>36219.928475173248</v>
      </c>
      <c r="J99" s="59">
        <f t="shared" si="22"/>
        <v>38987.131010676487</v>
      </c>
      <c r="K99" s="46">
        <f t="shared" si="22"/>
        <v>41965.747819892167</v>
      </c>
    </row>
    <row r="100" spans="1:11">
      <c r="A100" s="58">
        <f t="shared" si="19"/>
        <v>44322.498267840005</v>
      </c>
      <c r="B100" s="47">
        <f t="shared" si="19"/>
        <v>47708.737135502983</v>
      </c>
      <c r="C100" s="60">
        <f t="shared" si="19"/>
        <v>51353.684652655407</v>
      </c>
      <c r="D100" s="47">
        <f t="shared" si="19"/>
        <v>55277.106160118281</v>
      </c>
      <c r="E100" s="38">
        <f t="shared" si="23"/>
        <v>198662.02621611668</v>
      </c>
      <c r="F100" s="48" t="s">
        <v>193</v>
      </c>
      <c r="G100" s="38">
        <f t="shared" si="24"/>
        <v>248979.28381030168</v>
      </c>
      <c r="H100" s="43">
        <f t="shared" si="22"/>
        <v>55548.531773279996</v>
      </c>
      <c r="I100" s="47">
        <f t="shared" si="22"/>
        <v>59792.439600758596</v>
      </c>
      <c r="J100" s="60">
        <f t="shared" si="22"/>
        <v>64360.581986256555</v>
      </c>
      <c r="K100" s="49">
        <f t="shared" si="22"/>
        <v>69277.730450006551</v>
      </c>
    </row>
    <row r="101" spans="1:11">
      <c r="A101" s="63">
        <f t="shared" si="19"/>
        <v>22391.817888959999</v>
      </c>
      <c r="B101" s="44">
        <f t="shared" si="19"/>
        <v>24102.552775676548</v>
      </c>
      <c r="C101" s="59">
        <f t="shared" si="19"/>
        <v>25943.987807738235</v>
      </c>
      <c r="D101" s="44">
        <f t="shared" si="19"/>
        <v>27926.108476249436</v>
      </c>
      <c r="E101" s="37">
        <f t="shared" si="23"/>
        <v>100364.46694862421</v>
      </c>
      <c r="F101" s="45" t="s">
        <v>182</v>
      </c>
      <c r="G101" s="37">
        <f t="shared" si="24"/>
        <v>229302.11495651214</v>
      </c>
      <c r="H101" s="69">
        <f t="shared" si="22"/>
        <v>51158.456331839996</v>
      </c>
      <c r="I101" s="44">
        <f t="shared" si="22"/>
        <v>55066.962395592578</v>
      </c>
      <c r="J101" s="59">
        <f t="shared" si="22"/>
        <v>59274.078322615853</v>
      </c>
      <c r="K101" s="46">
        <f t="shared" si="22"/>
        <v>63802.617906463704</v>
      </c>
    </row>
    <row r="102" spans="1:11">
      <c r="A102" s="58">
        <f t="shared" si="19"/>
        <v>23726.567666879997</v>
      </c>
      <c r="B102" s="47">
        <f t="shared" si="19"/>
        <v>25539.277436629629</v>
      </c>
      <c r="C102" s="60">
        <f t="shared" si="19"/>
        <v>27490.478232788137</v>
      </c>
      <c r="D102" s="47">
        <f t="shared" si="19"/>
        <v>29590.750769773149</v>
      </c>
      <c r="E102" s="38">
        <f t="shared" si="23"/>
        <v>106347.07410607091</v>
      </c>
      <c r="F102" s="48" t="s">
        <v>183</v>
      </c>
      <c r="G102" s="38">
        <f t="shared" si="24"/>
        <v>162434.0162071338</v>
      </c>
      <c r="H102" s="43">
        <f t="shared" si="22"/>
        <v>36239.846834879994</v>
      </c>
      <c r="I102" s="47">
        <f t="shared" si="22"/>
        <v>39008.571133064826</v>
      </c>
      <c r="J102" s="60">
        <f t="shared" si="22"/>
        <v>41988.82596763099</v>
      </c>
      <c r="K102" s="49">
        <f t="shared" si="22"/>
        <v>45196.772271557995</v>
      </c>
    </row>
    <row r="103" spans="1:11">
      <c r="A103" s="63">
        <f t="shared" ref="A103:D115" si="25">A64*0.0764+A64</f>
        <v>25413.54308064</v>
      </c>
      <c r="B103" s="44">
        <f t="shared" si="25"/>
        <v>27355.137772000897</v>
      </c>
      <c r="C103" s="59">
        <f t="shared" si="25"/>
        <v>29445.070297781764</v>
      </c>
      <c r="D103" s="44">
        <f t="shared" si="25"/>
        <v>31694.67366853229</v>
      </c>
      <c r="E103" s="37">
        <f t="shared" si="23"/>
        <v>113908.42481895495</v>
      </c>
      <c r="F103" s="45" t="s">
        <v>194</v>
      </c>
      <c r="G103" s="37">
        <f t="shared" si="24"/>
        <v>245473.84992898529</v>
      </c>
      <c r="H103" s="69">
        <f t="shared" ref="H103:K115" si="26">H64*0.0764+H64</f>
        <v>54766.451825279997</v>
      </c>
      <c r="I103" s="44">
        <f t="shared" si="26"/>
        <v>58950.608744731398</v>
      </c>
      <c r="J103" s="59">
        <f t="shared" si="26"/>
        <v>63454.43525282888</v>
      </c>
      <c r="K103" s="46">
        <f t="shared" si="26"/>
        <v>68302.354106145009</v>
      </c>
    </row>
    <row r="104" spans="1:11">
      <c r="A104" s="58">
        <f t="shared" si="25"/>
        <v>51948.646738559997</v>
      </c>
      <c r="B104" s="47">
        <f t="shared" si="25"/>
        <v>51776.098351383742</v>
      </c>
      <c r="C104" s="60">
        <f t="shared" si="25"/>
        <v>55731.79226542946</v>
      </c>
      <c r="D104" s="47">
        <f t="shared" si="25"/>
        <v>59989.70119450827</v>
      </c>
      <c r="E104" s="38">
        <f t="shared" si="23"/>
        <v>219446.23854988147</v>
      </c>
      <c r="F104" s="48" t="s">
        <v>185</v>
      </c>
      <c r="G104" s="38">
        <f t="shared" si="24"/>
        <v>249293.29670955433</v>
      </c>
      <c r="H104" s="43">
        <f t="shared" si="26"/>
        <v>55753.610515200002</v>
      </c>
      <c r="I104" s="47">
        <f t="shared" si="26"/>
        <v>59826.11283499968</v>
      </c>
      <c r="J104" s="60">
        <f t="shared" si="26"/>
        <v>64396.827855593656</v>
      </c>
      <c r="K104" s="49">
        <f t="shared" si="26"/>
        <v>69316.745503761005</v>
      </c>
    </row>
    <row r="105" spans="1:11">
      <c r="A105" s="63">
        <f t="shared" si="25"/>
        <v>25165.594771199998</v>
      </c>
      <c r="B105" s="44">
        <f t="shared" si="25"/>
        <v>27088.246211719677</v>
      </c>
      <c r="C105" s="59">
        <f t="shared" si="25"/>
        <v>29157.788222295065</v>
      </c>
      <c r="D105" s="44">
        <f t="shared" si="25"/>
        <v>31385.443242478406</v>
      </c>
      <c r="E105" s="37">
        <f t="shared" si="23"/>
        <v>112797.07244769314</v>
      </c>
      <c r="F105" s="45" t="s">
        <v>186</v>
      </c>
      <c r="G105" s="37">
        <f t="shared" si="24"/>
        <v>188358.64722273618</v>
      </c>
      <c r="H105" s="69">
        <f t="shared" si="26"/>
        <v>42023.762539199997</v>
      </c>
      <c r="I105" s="44">
        <f t="shared" si="26"/>
        <v>45234.377997194875</v>
      </c>
      <c r="J105" s="59">
        <f t="shared" si="26"/>
        <v>48690.284476180561</v>
      </c>
      <c r="K105" s="46">
        <f t="shared" si="26"/>
        <v>52410.222210160755</v>
      </c>
    </row>
    <row r="106" spans="1:11">
      <c r="A106" s="58">
        <f t="shared" si="25"/>
        <v>38340.455643360001</v>
      </c>
      <c r="B106" s="47">
        <f t="shared" si="25"/>
        <v>41269.666454512706</v>
      </c>
      <c r="C106" s="60">
        <f t="shared" si="25"/>
        <v>44422.668971637475</v>
      </c>
      <c r="D106" s="47">
        <f t="shared" si="25"/>
        <v>47816.560881070574</v>
      </c>
      <c r="E106" s="38">
        <f>SUM(A106:D106)</f>
        <v>171849.35195058078</v>
      </c>
      <c r="F106" s="48" t="s">
        <v>229</v>
      </c>
      <c r="G106" s="38">
        <f>SUM(H106:K106)</f>
        <v>235440.51917535067</v>
      </c>
      <c r="H106" s="43">
        <f t="shared" si="26"/>
        <v>52527.965218559999</v>
      </c>
      <c r="I106" s="47">
        <f t="shared" si="26"/>
        <v>56541.101761257982</v>
      </c>
      <c r="J106" s="60">
        <f t="shared" si="26"/>
        <v>60860.841935818098</v>
      </c>
      <c r="K106" s="49">
        <f t="shared" si="26"/>
        <v>65510.610259714602</v>
      </c>
    </row>
    <row r="107" spans="1:11">
      <c r="A107" s="63">
        <f t="shared" si="25"/>
        <v>38340.455643360001</v>
      </c>
      <c r="B107" s="44">
        <f t="shared" si="25"/>
        <v>41269.666454512706</v>
      </c>
      <c r="C107" s="59">
        <f t="shared" si="25"/>
        <v>44422.668971637475</v>
      </c>
      <c r="D107" s="44">
        <f t="shared" si="25"/>
        <v>47816.560881070574</v>
      </c>
      <c r="E107" s="37">
        <f>SUM(A107:D107)</f>
        <v>171849.35195058078</v>
      </c>
      <c r="F107" s="45" t="s">
        <v>187</v>
      </c>
      <c r="G107" s="56">
        <f>SUM(H107:K107)</f>
        <v>186036.86152578075</v>
      </c>
      <c r="H107" s="69">
        <f t="shared" si="26"/>
        <v>52527.965218559999</v>
      </c>
      <c r="I107" s="44">
        <f t="shared" si="26"/>
        <v>41269.666454512706</v>
      </c>
      <c r="J107" s="59">
        <f t="shared" si="26"/>
        <v>44422.668971637475</v>
      </c>
      <c r="K107" s="46">
        <f t="shared" si="26"/>
        <v>47816.560881070574</v>
      </c>
    </row>
    <row r="108" spans="1:11">
      <c r="A108" s="58">
        <f t="shared" si="25"/>
        <v>19787.20200288</v>
      </c>
      <c r="B108" s="47">
        <f t="shared" si="25"/>
        <v>21298.944235900031</v>
      </c>
      <c r="C108" s="60">
        <f t="shared" si="25"/>
        <v>22926.183575522795</v>
      </c>
      <c r="D108" s="47">
        <f t="shared" si="25"/>
        <v>24677.744000692735</v>
      </c>
      <c r="E108" s="38">
        <f>SUM(A108:D108)</f>
        <v>88690.073814995558</v>
      </c>
      <c r="F108" s="48" t="s">
        <v>189</v>
      </c>
      <c r="G108" s="38">
        <f>SUM(H108:K108)</f>
        <v>220556.70657705006</v>
      </c>
      <c r="H108" s="43">
        <f t="shared" si="26"/>
        <v>49207.311691199997</v>
      </c>
      <c r="I108" s="47">
        <f t="shared" si="26"/>
        <v>52966.750304407673</v>
      </c>
      <c r="J108" s="60">
        <f t="shared" si="26"/>
        <v>57013.410027664417</v>
      </c>
      <c r="K108" s="49">
        <f t="shared" si="26"/>
        <v>61369.234553777984</v>
      </c>
    </row>
    <row r="109" spans="1:11">
      <c r="A109" s="63">
        <f t="shared" si="25"/>
        <v>23279.333800320001</v>
      </c>
      <c r="B109" s="44">
        <f t="shared" si="25"/>
        <v>25057.874902664447</v>
      </c>
      <c r="C109" s="59">
        <f t="shared" si="25"/>
        <v>26972.296545228011</v>
      </c>
      <c r="D109" s="44">
        <f t="shared" si="25"/>
        <v>29032.980001283435</v>
      </c>
      <c r="E109" s="37">
        <f>SUM(A109:D109)</f>
        <v>104342.48524949589</v>
      </c>
      <c r="F109" s="45" t="s">
        <v>230</v>
      </c>
      <c r="G109" s="37">
        <f>SUM(H109:K109)</f>
        <v>256535.44128780602</v>
      </c>
      <c r="H109" s="69">
        <f t="shared" si="26"/>
        <v>57234.348550080002</v>
      </c>
      <c r="I109" s="44">
        <f t="shared" si="26"/>
        <v>61607.052779306112</v>
      </c>
      <c r="J109" s="59">
        <f t="shared" si="26"/>
        <v>66313.831611645102</v>
      </c>
      <c r="K109" s="46">
        <f t="shared" si="26"/>
        <v>71380.208346774787</v>
      </c>
    </row>
    <row r="110" spans="1:11">
      <c r="A110" s="58">
        <f t="shared" si="25"/>
        <v>23279.333800320001</v>
      </c>
      <c r="B110" s="47">
        <f t="shared" si="25"/>
        <v>25057.874902664447</v>
      </c>
      <c r="C110" s="60">
        <f t="shared" si="25"/>
        <v>26972.296545228011</v>
      </c>
      <c r="D110" s="47">
        <f t="shared" si="25"/>
        <v>29032.980001283435</v>
      </c>
      <c r="E110" s="38">
        <f t="shared" ref="E110:E115" si="27">SUM(A110:D110)</f>
        <v>104342.48524949589</v>
      </c>
      <c r="F110" s="48" t="s">
        <v>192</v>
      </c>
      <c r="G110" s="57">
        <f t="shared" ref="G110:G115" si="28">SUM(H110:K110)</f>
        <v>138297.4999992559</v>
      </c>
      <c r="H110" s="43">
        <f t="shared" si="26"/>
        <v>57234.348550080002</v>
      </c>
      <c r="I110" s="47">
        <f t="shared" si="26"/>
        <v>25057.874902664447</v>
      </c>
      <c r="J110" s="60">
        <f t="shared" si="26"/>
        <v>26972.296545228011</v>
      </c>
      <c r="K110" s="49">
        <f t="shared" si="26"/>
        <v>29032.980001283435</v>
      </c>
    </row>
    <row r="111" spans="1:11">
      <c r="A111" s="63">
        <f t="shared" si="25"/>
        <v>26347.404470400001</v>
      </c>
      <c r="B111" s="44">
        <f t="shared" si="25"/>
        <v>28360.34617193856</v>
      </c>
      <c r="C111" s="59">
        <f t="shared" si="25"/>
        <v>30527.076619474665</v>
      </c>
      <c r="D111" s="44">
        <f t="shared" si="25"/>
        <v>32859.345273202533</v>
      </c>
      <c r="E111" s="37">
        <f t="shared" si="27"/>
        <v>118094.17253501576</v>
      </c>
      <c r="F111" s="45" t="s">
        <v>199</v>
      </c>
      <c r="G111" s="37">
        <f t="shared" si="28"/>
        <v>222436.65778451163</v>
      </c>
      <c r="H111" s="69">
        <f t="shared" si="26"/>
        <v>49626.738270720001</v>
      </c>
      <c r="I111" s="44">
        <f t="shared" si="26"/>
        <v>53418.22107460301</v>
      </c>
      <c r="J111" s="59">
        <f t="shared" si="26"/>
        <v>57499.37316470268</v>
      </c>
      <c r="K111" s="46">
        <f t="shared" si="26"/>
        <v>61892.325274485964</v>
      </c>
    </row>
    <row r="112" spans="1:11">
      <c r="A112" s="58">
        <f t="shared" si="25"/>
        <v>25793.57600352</v>
      </c>
      <c r="B112" s="47">
        <f t="shared" si="25"/>
        <v>27764.205210188928</v>
      </c>
      <c r="C112" s="60">
        <f t="shared" si="25"/>
        <v>29885.390488247362</v>
      </c>
      <c r="D112" s="47">
        <f t="shared" si="25"/>
        <v>32168.63432154946</v>
      </c>
      <c r="E112" s="38">
        <f t="shared" si="27"/>
        <v>115611.80602350575</v>
      </c>
      <c r="F112" s="48" t="s">
        <v>196</v>
      </c>
      <c r="G112" s="38">
        <f t="shared" si="28"/>
        <v>246569.6225941079</v>
      </c>
      <c r="H112" s="43">
        <f t="shared" si="26"/>
        <v>55010.924223840004</v>
      </c>
      <c r="I112" s="47">
        <f t="shared" si="26"/>
        <v>59213.758834541382</v>
      </c>
      <c r="J112" s="60">
        <f t="shared" si="26"/>
        <v>63737.690009500344</v>
      </c>
      <c r="K112" s="49">
        <f t="shared" si="26"/>
        <v>68607.249526226165</v>
      </c>
    </row>
    <row r="113" spans="1:11">
      <c r="A113" s="63">
        <f t="shared" si="25"/>
        <v>55494.075836159995</v>
      </c>
      <c r="B113" s="44">
        <f t="shared" si="25"/>
        <v>59733.823230042617</v>
      </c>
      <c r="C113" s="59">
        <f t="shared" si="25"/>
        <v>64297.487324817877</v>
      </c>
      <c r="D113" s="44">
        <f t="shared" si="25"/>
        <v>69209.815356433959</v>
      </c>
      <c r="E113" s="37">
        <f t="shared" si="27"/>
        <v>248735.20174745447</v>
      </c>
      <c r="F113" s="45" t="s">
        <v>198</v>
      </c>
      <c r="G113" s="37">
        <f t="shared" si="28"/>
        <v>248735.20174745447</v>
      </c>
      <c r="H113" s="69">
        <f t="shared" si="26"/>
        <v>55494.075836159995</v>
      </c>
      <c r="I113" s="44">
        <f t="shared" si="26"/>
        <v>59733.823230042617</v>
      </c>
      <c r="J113" s="59">
        <f t="shared" si="26"/>
        <v>64297.487324817877</v>
      </c>
      <c r="K113" s="46">
        <f t="shared" si="26"/>
        <v>69209.815356433959</v>
      </c>
    </row>
    <row r="114" spans="1:11">
      <c r="A114" s="58">
        <f t="shared" si="25"/>
        <v>22055.813170559999</v>
      </c>
      <c r="B114" s="47">
        <f t="shared" si="25"/>
        <v>23740.877296790783</v>
      </c>
      <c r="C114" s="60">
        <f t="shared" si="25"/>
        <v>25554.680322265598</v>
      </c>
      <c r="D114" s="47">
        <f t="shared" si="25"/>
        <v>27507.057898886691</v>
      </c>
      <c r="E114" s="38">
        <f t="shared" si="27"/>
        <v>98858.428688503074</v>
      </c>
      <c r="F114" s="48" t="s">
        <v>195</v>
      </c>
      <c r="G114" s="38">
        <f t="shared" si="28"/>
        <v>134400.9316273618</v>
      </c>
      <c r="H114" s="43">
        <f t="shared" si="26"/>
        <v>29985.524524799999</v>
      </c>
      <c r="I114" s="47">
        <f t="shared" si="26"/>
        <v>32276.418598494718</v>
      </c>
      <c r="J114" s="60">
        <f t="shared" si="26"/>
        <v>34742.336979419713</v>
      </c>
      <c r="K114" s="49">
        <f t="shared" si="26"/>
        <v>37396.651524647379</v>
      </c>
    </row>
    <row r="115" spans="1:11" ht="15.75" thickBot="1">
      <c r="A115" s="64">
        <f t="shared" si="25"/>
        <v>28045.966253760002</v>
      </c>
      <c r="B115" s="50">
        <f t="shared" si="25"/>
        <v>30188.678075547265</v>
      </c>
      <c r="C115" s="61">
        <f t="shared" si="25"/>
        <v>32495.093080519076</v>
      </c>
      <c r="D115" s="50">
        <f t="shared" si="25"/>
        <v>34977.718191870736</v>
      </c>
      <c r="E115" s="51">
        <f t="shared" si="27"/>
        <v>125707.45560169707</v>
      </c>
      <c r="F115" s="52" t="s">
        <v>197</v>
      </c>
      <c r="G115" s="39">
        <f t="shared" si="28"/>
        <v>286978.1870837718</v>
      </c>
      <c r="H115" s="70">
        <f t="shared" si="26"/>
        <v>64026.278409600003</v>
      </c>
      <c r="I115" s="50">
        <f t="shared" si="26"/>
        <v>68917.886080093449</v>
      </c>
      <c r="J115" s="61">
        <f t="shared" si="26"/>
        <v>74183.212576612583</v>
      </c>
      <c r="K115" s="53">
        <f t="shared" si="26"/>
        <v>79850.810017465788</v>
      </c>
    </row>
  </sheetData>
  <mergeCells count="9">
    <mergeCell ref="G1:K1"/>
    <mergeCell ref="A1:E1"/>
    <mergeCell ref="F1:F2"/>
    <mergeCell ref="A40:E40"/>
    <mergeCell ref="F40:F41"/>
    <mergeCell ref="A79:E79"/>
    <mergeCell ref="F79:F80"/>
    <mergeCell ref="G79:K79"/>
    <mergeCell ref="G40:K40"/>
  </mergeCells>
  <phoneticPr fontId="10" type="noConversion"/>
  <pageMargins left="0.7" right="0.7" top="0.75" bottom="0.75" header="0.3" footer="0.3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14"/>
  <sheetViews>
    <sheetView tabSelected="1" workbookViewId="0">
      <selection activeCell="A2" sqref="A2"/>
    </sheetView>
  </sheetViews>
  <sheetFormatPr defaultRowHeight="14.25" customHeight="1"/>
  <cols>
    <col min="1" max="1" width="63.5703125" style="79" customWidth="1"/>
    <col min="2" max="2" width="13" style="82" customWidth="1"/>
    <col min="3" max="3" width="11" style="78" bestFit="1" customWidth="1"/>
    <col min="4" max="4" width="11" style="77" bestFit="1" customWidth="1"/>
    <col min="5" max="5" width="11" style="81" customWidth="1"/>
    <col min="6" max="7" width="11" style="77" bestFit="1" customWidth="1"/>
    <col min="8" max="8" width="4.42578125" style="77" customWidth="1"/>
    <col min="9" max="12" width="14.42578125" style="77" customWidth="1"/>
    <col min="13" max="16384" width="9.140625" style="77"/>
  </cols>
  <sheetData>
    <row r="1" spans="1:12" ht="14.25" customHeight="1">
      <c r="A1" s="114" t="s">
        <v>278</v>
      </c>
    </row>
    <row r="3" spans="1:12" s="81" customFormat="1" ht="14.25" customHeight="1">
      <c r="A3" s="128" t="s">
        <v>235</v>
      </c>
      <c r="B3" s="125" t="s">
        <v>240</v>
      </c>
      <c r="C3" s="121" t="s">
        <v>242</v>
      </c>
      <c r="D3" s="122"/>
      <c r="E3" s="125" t="s">
        <v>241</v>
      </c>
      <c r="F3" s="121" t="s">
        <v>243</v>
      </c>
      <c r="G3" s="122"/>
      <c r="H3" s="105"/>
      <c r="I3" s="120" t="s">
        <v>244</v>
      </c>
      <c r="J3" s="120"/>
      <c r="K3" s="120" t="s">
        <v>245</v>
      </c>
      <c r="L3" s="120"/>
    </row>
    <row r="4" spans="1:12" s="81" customFormat="1" ht="14.25" customHeight="1">
      <c r="A4" s="129"/>
      <c r="B4" s="126"/>
      <c r="C4" s="123"/>
      <c r="D4" s="124"/>
      <c r="E4" s="126"/>
      <c r="F4" s="123"/>
      <c r="G4" s="124"/>
      <c r="H4" s="106"/>
      <c r="I4" s="120"/>
      <c r="J4" s="120"/>
      <c r="K4" s="120"/>
      <c r="L4" s="120"/>
    </row>
    <row r="5" spans="1:12" s="76" customFormat="1" ht="14.25" customHeight="1">
      <c r="A5" s="130"/>
      <c r="B5" s="127"/>
      <c r="C5" s="98" t="s">
        <v>232</v>
      </c>
      <c r="D5" s="97" t="s">
        <v>233</v>
      </c>
      <c r="E5" s="127"/>
      <c r="F5" s="97" t="s">
        <v>232</v>
      </c>
      <c r="G5" s="97" t="s">
        <v>233</v>
      </c>
      <c r="H5" s="113"/>
      <c r="I5" s="98" t="s">
        <v>232</v>
      </c>
      <c r="J5" s="97" t="s">
        <v>233</v>
      </c>
      <c r="K5" s="97" t="s">
        <v>232</v>
      </c>
      <c r="L5" s="97" t="s">
        <v>233</v>
      </c>
    </row>
    <row r="6" spans="1:12" s="80" customFormat="1" ht="14.25" customHeight="1">
      <c r="A6" s="107" t="s">
        <v>246</v>
      </c>
      <c r="B6" s="83">
        <v>88030.285912732157</v>
      </c>
      <c r="C6" s="89">
        <f ca="1">(IF(Tuition!A5&lt;(40500),PMT(6.8%/12,120,Tuition!A5+(Tuition!A5*0.0105),0,0),PMT(6.8%/12,120,Tuition!A5+((40500)*0.0105),0,0)+PMT(7.9%/12,120,(Tuition!A5-(40500))+((Tuition!A5-(40500))*0.042),0,0)))+(IF(Tuition!B5&lt;(40500),PMT(6.8%/12,120,Tuition!B5+(Tuition!B5*0.0105),0,0),PMT(6.8%/12,120,Tuition!B5+((40500)*0.0105),0,0)+PMT(7.9%/12,120,(Tuition!B5-(40500))+((Tuition!B5-(40500))*0.042),0,0)))+(IF(Tuition!C5&lt;(40500),PMT(6.8%/12,120,Tuition!C5+(Tuition!C5*0.0105),0,0),PMT(6.8%/12,120,Tuition!C5+((40500)*0.0105),0,0)+PMT(7.9%/12,120,(Tuition!C5-(40500))+((Tuition!C5-(40500))*0.042),0,0)))+(IF(Tuition!D5&lt;(40500),PMT(6.8%/12,120,Tuition!D5+(Tuition!D5*0.0105),0,0),PMT(6.8%/12,120,Tuition!D5+((40500)*0.0105),0,0)+PMT(7.9%/12,120,(Tuition!D5-(40500))+((Tuition!D5-(40500))*0.042),0,0)))</f>
        <v>-1023.6925189736053</v>
      </c>
      <c r="D6" s="102">
        <f ca="1">(IF(Tuition!A5&lt;(40500),PMT(6.8%/12,300,Tuition!A5+(Tuition!A5*0.0105),0,0),PMT(6.8%/12,300,Tuition!A5+((40500)*0.0105),0,0)+PMT(7.9%/12,300,(Tuition!A5-(40500))+((Tuition!A5-(40500))*0.042),0,0)))+(IF(Tuition!B5&lt;(40500),PMT(6.8%/12,300,Tuition!B5+(Tuition!B5*0.0105),0,0),PMT(6.8%/12,300,Tuition!B5+((40500)*0.0105),0,0)+PMT(7.9%/12,300,(Tuition!B5-(40500))+((Tuition!B5-(40500))*0.042),0,0)))+(IF(Tuition!C5&lt;(40500),PMT(6.8%/12,300,Tuition!C5+(Tuition!C5*0.0105),0,0),PMT(6.8%/12,300,Tuition!C5+((40500)*0.0105),0,0)+PMT(7.9%/12,300,(Tuition!C5-(40500))+((Tuition!C5-(40500))*0.042),0,0)))+(IF(Tuition!D5&lt;(40500),PMT(6.8%/12,300,Tuition!D5+(Tuition!D5*0.0105),0,0),PMT(6.8%/12,300,Tuition!D5+((40500)*0.0105),0,0)+PMT(7.9%/12,300,(Tuition!D5-(40500))+((Tuition!D5-(40500))*0.042),0,0)))</f>
        <v>-617.40908784068574</v>
      </c>
      <c r="E6" s="86">
        <v>194401.70878854478</v>
      </c>
      <c r="F6" s="90">
        <f ca="1">(IF(Tuition!H5&lt;(40500),PMT(6.8%/12,120,Tuition!H5+(Tuition!H5*0.0105),0,0),PMT(6.8%/12,120,Tuition!H5+((40500)*0.0105),0,0)+PMT(7.9%/12,120,(Tuition!H5-(40500))+((Tuition!H5-(40500))*0.042),0,0)))+(IF(Tuition!I5&lt;(40500),PMT(6.8%/12,120,Tuition!I5+(Tuition!I5*0.0105),0,0),PMT(6.8%/12,120,Tuition!I5+((40500)*0.0105),0,0)+PMT(7.9%/12,120,(Tuition!I5-(40500))+((Tuition!I5-(40500))*0.042),0,0)))+(IF(Tuition!J5&lt;(40500),PMT(6.8%/12,120,Tuition!J5+(Tuition!J5*0.0105),0,0),PMT(6.8%/12,120,Tuition!J5+((40500)*0.0105),0,0)+PMT(7.9%/12,120,(Tuition!J5-(40500))+((Tuition!J5-(40500))*0.042),0,0)))+(IF(Tuition!K5&lt;(40500),PMT(6.8%/12,120,Tuition!K5+(Tuition!K5*0.0105),0,0),PMT(6.8%/12,120,Tuition!K5+((40500)*0.0105),0,0)+PMT(7.9%/12,120,(Tuition!K5-(40500))+((Tuition!K5-(40500))*0.042),0,0)))</f>
        <v>-2664.6078774817252</v>
      </c>
      <c r="G6" s="102">
        <f ca="1">(IF(Tuition!H5&lt;(40500),PMT(6.8%/12,300,Tuition!H5+(Tuition!H5*0.0105),0,0),PMT(6.8%/12,300,Tuition!H5+((40500)*0.0105),0,0)+PMT(7.9%/12,300,(Tuition!H5-(40500))+((Tuition!H5-(40500))*0.042),0,0)))+(IF(Tuition!I5&lt;(40500),PMT(6.8%/12,300,Tuition!I5+(Tuition!I5*0.0105),0,0),PMT(6.8%/12,300,Tuition!I5+((40500)*0.0105),0,0)+PMT(7.9%/12,300,(Tuition!I5-(40500))+((Tuition!I5-(40500))*0.042),0,0)))+(IF(Tuition!J5&lt;(40500),PMT(6.8%/12,300,Tuition!J5+(Tuition!J5*0.0105),0,0),PMT(6.8%/12,300,Tuition!J5+((40500)*0.0105),0,0)+PMT(7.9%/12,300,(Tuition!J5-(40500))+((Tuition!J5-(40500))*0.042),0,0)))+(IF(Tuition!K5&lt;(40500),PMT(6.8%/12,300,Tuition!K5+(Tuition!K5*0.0105),0,0),PMT(6.8%/12,300,Tuition!K5+((40500)*0.0105),0,0)+PMT(7.9%/12,300,(Tuition!K5-(40500))+((Tuition!K5-(40500))*0.042),0,0)))</f>
        <v>-1619.4466279394417</v>
      </c>
      <c r="H6" s="108"/>
      <c r="I6" s="89">
        <f>C6*120</f>
        <v>-122843.10227683264</v>
      </c>
      <c r="J6" s="102">
        <f>D6*300</f>
        <v>-185222.72635220573</v>
      </c>
      <c r="K6" s="102">
        <f>F6*120</f>
        <v>-319752.94529780699</v>
      </c>
      <c r="L6" s="91">
        <f>G6*300</f>
        <v>-485833.98838183249</v>
      </c>
    </row>
    <row r="7" spans="1:12" ht="14.25" customHeight="1">
      <c r="A7" s="109" t="s">
        <v>247</v>
      </c>
      <c r="B7" s="84">
        <v>131776.49724207359</v>
      </c>
      <c r="C7" s="92">
        <f ca="1">(IF(Tuition!A6&lt;(40500),PMT(6.8%/12,120,Tuition!A6+(Tuition!A6*0.0105),0,0),PMT(6.8%/12,120,Tuition!A6+((40500)*0.0105),0,0)+PMT(7.9%/12,120,(Tuition!A6-(40500))+((Tuition!A6-(40500))*0.042),0,0)))+(IF(Tuition!B6&lt;(40500),PMT(6.8%/12,120,Tuition!B6+(Tuition!B6*0.0105),0,0),PMT(6.8%/12,120,Tuition!B6+((40500)*0.0105),0,0)+PMT(7.9%/12,120,(Tuition!B6-(40500))+((Tuition!B6-(40500))*0.042),0,0)))+(IF(Tuition!C6&lt;(40500),PMT(6.8%/12,120,Tuition!C6+(Tuition!C6*0.0105),0,0),PMT(6.8%/12,120,Tuition!C6+((40500)*0.0105),0,0)+PMT(7.9%/12,120,(Tuition!C6-(40500))+((Tuition!C6-(40500))*0.042),0,0)))+(IF(Tuition!D6&lt;(40500),PMT(6.8%/12,120,Tuition!D6+(Tuition!D6*0.0105),0,0),PMT(6.8%/12,120,Tuition!D6+((40500)*0.0105),0,0)+PMT(7.9%/12,120,(Tuition!D6-(40500))+((Tuition!D6-(40500))*0.042),0,0)))</f>
        <v>-1532.411408239511</v>
      </c>
      <c r="D7" s="101">
        <f ca="1">(IF(Tuition!A6&lt;(40500),PMT(6.8%/12,300,Tuition!A6+(Tuition!A6*0.0105),0,0),PMT(6.8%/12,300,Tuition!A6+((40500)*0.0105),0,0)+PMT(7.9%/12,300,(Tuition!A6-(40500))+((Tuition!A6-(40500))*0.042),0,0)))+(IF(Tuition!B6&lt;(40500),PMT(6.8%/12,300,Tuition!B6+(Tuition!B6*0.0105),0,0),PMT(6.8%/12,300,Tuition!B6+((40500)*0.0105),0,0)+PMT(7.9%/12,300,(Tuition!B6-(40500))+((Tuition!B6-(40500))*0.042),0,0)))+(IF(Tuition!C6&lt;(40500),PMT(6.8%/12,300,Tuition!C6+(Tuition!C6*0.0105),0,0),PMT(6.8%/12,300,Tuition!C6+((40500)*0.0105),0,0)+PMT(7.9%/12,300,(Tuition!C6-(40500))+((Tuition!C6-(40500))*0.042),0,0)))+(IF(Tuition!D6&lt;(40500),PMT(6.8%/12,300,Tuition!D6+(Tuition!D6*0.0105),0,0),PMT(6.8%/12,300,Tuition!D6+((40500)*0.0105),0,0)+PMT(7.9%/12,300,(Tuition!D6-(40500))+((Tuition!D6-(40500))*0.042),0,0)))</f>
        <v>-924.2274532849367</v>
      </c>
      <c r="E7" s="87">
        <v>198337.07493067204</v>
      </c>
      <c r="F7" s="93">
        <f ca="1">(IF(Tuition!H6&lt;(40500),PMT(6.8%/12,120,Tuition!H6+(Tuition!H6*0.0105),0,0),PMT(6.8%/12,120,Tuition!H6+((40500)*0.0105),0,0)+PMT(7.9%/12,120,(Tuition!H6-(40500))+((Tuition!H6-(40500))*0.042),0,0)))+(IF(Tuition!I6&lt;(40500),PMT(6.8%/12,120,Tuition!I6+(Tuition!I6*0.0105),0,0),PMT(6.8%/12,120,Tuition!I6+((40500)*0.0105),0,0)+PMT(7.9%/12,120,(Tuition!I6-(40500))+((Tuition!I6-(40500))*0.042),0,0)))+(IF(Tuition!J6&lt;(40500),PMT(6.8%/12,120,Tuition!J6+(Tuition!J6*0.0105),0,0),PMT(6.8%/12,120,Tuition!J6+((40500)*0.0105),0,0)+PMT(7.9%/12,120,(Tuition!J6-(40500))+((Tuition!J6-(40500))*0.042),0,0)))+(IF(Tuition!K6&lt;(40500),PMT(6.8%/12,120,Tuition!K6+(Tuition!K6*0.0105),0,0),PMT(6.8%/12,120,Tuition!K6+((40500)*0.0105),0,0)+PMT(7.9%/12,120,(Tuition!K6-(40500))+((Tuition!K6-(40500))*0.042),0,0)))</f>
        <v>-2759.432005353493</v>
      </c>
      <c r="G7" s="101">
        <f ca="1">(IF(Tuition!H6&lt;(40500),PMT(6.8%/12,300,Tuition!H6+(Tuition!H6*0.0105),0,0),PMT(6.8%/12,300,Tuition!H6+((40500)*0.0105),0,0)+PMT(7.9%/12,300,(Tuition!H6-(40500))+((Tuition!H6-(40500))*0.042),0,0)))+(IF(Tuition!I6&lt;(40500),PMT(6.8%/12,300,Tuition!I6+(Tuition!I6*0.0105),0,0),PMT(6.8%/12,300,Tuition!I6+((40500)*0.0105),0,0)+PMT(7.9%/12,300,(Tuition!I6-(40500))+((Tuition!I6-(40500))*0.042),0,0)))+(IF(Tuition!J6&lt;(40500),PMT(6.8%/12,300,Tuition!J6+(Tuition!J6*0.0105),0,0),PMT(6.8%/12,300,Tuition!J6+((40500)*0.0105),0,0)+PMT(7.9%/12,300,(Tuition!J6-(40500))+((Tuition!J6-(40500))*0.042),0,0)))+(IF(Tuition!K6&lt;(40500),PMT(6.8%/12,300,Tuition!K6+(Tuition!K6*0.0105),0,0),PMT(6.8%/12,300,Tuition!K6+((40500)*0.0105),0,0)+PMT(7.9%/12,300,(Tuition!K6-(40500))+((Tuition!K6-(40500))*0.042),0,0)))</f>
        <v>-1678.1392341091614</v>
      </c>
      <c r="H7" s="110"/>
      <c r="I7" s="99">
        <f t="shared" ref="I7:I38" si="0">C7*120</f>
        <v>-183889.36898874133</v>
      </c>
      <c r="J7" s="104">
        <f t="shared" ref="J7:J38" si="1">D7*300</f>
        <v>-277268.23598548101</v>
      </c>
      <c r="K7" s="104">
        <f t="shared" ref="K7:K38" si="2">F7*120</f>
        <v>-331131.84064241918</v>
      </c>
      <c r="L7" s="100">
        <f t="shared" ref="L7:L38" si="3">G7*300</f>
        <v>-503441.77023274841</v>
      </c>
    </row>
    <row r="8" spans="1:12" s="80" customFormat="1" ht="14.25" customHeight="1">
      <c r="A8" s="107" t="s">
        <v>248</v>
      </c>
      <c r="B8" s="83">
        <v>113139.53548926604</v>
      </c>
      <c r="C8" s="89">
        <f ca="1">(IF(Tuition!A7&lt;(40500),PMT(6.8%/12,120,Tuition!A7+(Tuition!A7*0.0105),0,0),PMT(6.8%/12,120,Tuition!A7+((40500)*0.0105),0,0)+PMT(7.9%/12,120,(Tuition!A7-(40500))+((Tuition!A7-(40500))*0.042),0,0)))+(IF(Tuition!B7&lt;(40500),PMT(6.8%/12,120,Tuition!B7+(Tuition!B7*0.0105),0,0),PMT(6.8%/12,120,Tuition!B7+((40500)*0.0105),0,0)+PMT(7.9%/12,120,(Tuition!B7-(40500))+((Tuition!B7-(40500))*0.042),0,0)))+(IF(Tuition!C7&lt;(40500),PMT(6.8%/12,120,Tuition!C7+(Tuition!C7*0.0105),0,0),PMT(6.8%/12,120,Tuition!C7+((40500)*0.0105),0,0)+PMT(7.9%/12,120,(Tuition!C7-(40500))+((Tuition!C7-(40500))*0.042),0,0)))+(IF(Tuition!D7&lt;(40500),PMT(6.8%/12,120,Tuition!D7+(Tuition!D7*0.0105),0,0),PMT(6.8%/12,120,Tuition!D7+((40500)*0.0105),0,0)+PMT(7.9%/12,120,(Tuition!D7-(40500))+((Tuition!D7-(40500))*0.042),0,0)))</f>
        <v>-1315.6846519313517</v>
      </c>
      <c r="D8" s="102">
        <f ca="1">(IF(Tuition!A7&lt;(40500),PMT(6.8%/12,300,Tuition!A7+(Tuition!A7*0.0105),0,0),PMT(6.8%/12,300,Tuition!A7+((40500)*0.0105),0,0)+PMT(7.9%/12,300,(Tuition!A7-(40500))+((Tuition!A7-(40500))*0.042),0,0)))+(IF(Tuition!B7&lt;(40500),PMT(6.8%/12,300,Tuition!B7+(Tuition!B7*0.0105),0,0),PMT(6.8%/12,300,Tuition!B7+((40500)*0.0105),0,0)+PMT(7.9%/12,300,(Tuition!B7-(40500))+((Tuition!B7-(40500))*0.042),0,0)))+(IF(Tuition!C7&lt;(40500),PMT(6.8%/12,300,Tuition!C7+(Tuition!C7*0.0105),0,0),PMT(6.8%/12,300,Tuition!C7+((40500)*0.0105),0,0)+PMT(7.9%/12,300,(Tuition!C7-(40500))+((Tuition!C7-(40500))*0.042),0,0)))+(IF(Tuition!D7&lt;(40500),PMT(6.8%/12,300,Tuition!D7+(Tuition!D7*0.0105),0,0),PMT(6.8%/12,300,Tuition!D7+((40500)*0.0105),0,0)+PMT(7.9%/12,300,(Tuition!D7-(40500))+((Tuition!D7-(40500))*0.042),0,0)))</f>
        <v>-793.51528489178145</v>
      </c>
      <c r="E8" s="86">
        <v>238533.38878328819</v>
      </c>
      <c r="F8" s="90">
        <f ca="1">(IF(Tuition!H7&lt;(40500),PMT(6.8%/12,120,Tuition!H7+(Tuition!H7*0.0105),0,0),PMT(6.8%/12,120,Tuition!H7+((40500)*0.0105),0,0)+PMT(7.9%/12,120,(Tuition!H7-(40500))+((Tuition!H7-(40500))*0.042),0,0)))+(IF(Tuition!I7&lt;(40500),PMT(6.8%/12,120,Tuition!I7+(Tuition!I7*0.0105),0,0),PMT(6.8%/12,120,Tuition!I7+((40500)*0.0105),0,0)+PMT(7.9%/12,120,(Tuition!I7-(40500))+((Tuition!I7-(40500))*0.042),0,0)))+(IF(Tuition!J7&lt;(40500),PMT(6.8%/12,120,Tuition!J7+(Tuition!J7*0.0105),0,0),PMT(6.8%/12,120,Tuition!J7+((40500)*0.0105),0,0)+PMT(7.9%/12,120,(Tuition!J7-(40500))+((Tuition!J7-(40500))*0.042),0,0)))+(IF(Tuition!K7&lt;(40500),PMT(6.8%/12,120,Tuition!K7+(Tuition!K7*0.0105),0,0),PMT(6.8%/12,120,Tuition!K7+((40500)*0.0105),0,0)+PMT(7.9%/12,120,(Tuition!K7-(40500))+((Tuition!K7-(40500))*0.042),0,0)))</f>
        <v>-3727.9773114514574</v>
      </c>
      <c r="G8" s="102">
        <f ca="1">(IF(Tuition!H7&lt;(40500),PMT(6.8%/12,300,Tuition!H7+(Tuition!H7*0.0105),0,0),PMT(6.8%/12,300,Tuition!H7+((40500)*0.0105),0,0)+PMT(7.9%/12,300,(Tuition!H7-(40500))+((Tuition!H7-(40500))*0.042),0,0)))+(IF(Tuition!I7&lt;(40500),PMT(6.8%/12,300,Tuition!I7+(Tuition!I7*0.0105),0,0),PMT(6.8%/12,300,Tuition!I7+((40500)*0.0105),0,0)+PMT(7.9%/12,300,(Tuition!I7-(40500))+((Tuition!I7-(40500))*0.042),0,0)))+(IF(Tuition!J7&lt;(40500),PMT(6.8%/12,300,Tuition!J7+(Tuition!J7*0.0105),0,0),PMT(6.8%/12,300,Tuition!J7+((40500)*0.0105),0,0)+PMT(7.9%/12,300,(Tuition!J7-(40500))+((Tuition!J7-(40500))*0.042),0,0)))+(IF(Tuition!K7&lt;(40500),PMT(6.8%/12,300,Tuition!K7+(Tuition!K7*0.0105),0,0),PMT(6.8%/12,300,Tuition!K7+((40500)*0.0105),0,0)+PMT(7.9%/12,300,(Tuition!K7-(40500))+((Tuition!K7-(40500))*0.042),0,0)))</f>
        <v>-2277.6327331183215</v>
      </c>
      <c r="H8" s="108"/>
      <c r="I8" s="89">
        <f t="shared" si="0"/>
        <v>-157882.15823176221</v>
      </c>
      <c r="J8" s="102">
        <f t="shared" si="1"/>
        <v>-238054.58546753443</v>
      </c>
      <c r="K8" s="102">
        <f t="shared" si="2"/>
        <v>-447357.27737417491</v>
      </c>
      <c r="L8" s="91">
        <f t="shared" si="3"/>
        <v>-683289.81993549643</v>
      </c>
    </row>
    <row r="9" spans="1:12" ht="14.25" customHeight="1">
      <c r="A9" s="109" t="s">
        <v>249</v>
      </c>
      <c r="B9" s="84">
        <v>125949.64532320639</v>
      </c>
      <c r="C9" s="92">
        <f ca="1">(IF(Tuition!A8&lt;(40500),PMT(6.8%/12,120,Tuition!A8+(Tuition!A8*0.0105),0,0),PMT(6.8%/12,120,Tuition!A8+((40500)*0.0105),0,0)+PMT(7.9%/12,120,(Tuition!A8-(40500))+((Tuition!A8-(40500))*0.042),0,0)))+(IF(Tuition!B8&lt;(40500),PMT(6.8%/12,120,Tuition!B8+(Tuition!B8*0.0105),0,0),PMT(6.8%/12,120,Tuition!B8+((40500)*0.0105),0,0)+PMT(7.9%/12,120,(Tuition!B8-(40500))+((Tuition!B8-(40500))*0.042),0,0)))+(IF(Tuition!C8&lt;(40500),PMT(6.8%/12,120,Tuition!C8+(Tuition!C8*0.0105),0,0),PMT(6.8%/12,120,Tuition!C8+((40500)*0.0105),0,0)+PMT(7.9%/12,120,(Tuition!C8-(40500))+((Tuition!C8-(40500))*0.042),0,0)))+(IF(Tuition!D8&lt;(40500),PMT(6.8%/12,120,Tuition!D8+(Tuition!D8*0.0105),0,0),PMT(6.8%/12,120,Tuition!D8+((40500)*0.0105),0,0)+PMT(7.9%/12,120,(Tuition!D8-(40500))+((Tuition!D8-(40500))*0.042),0,0)))</f>
        <v>-1464.651720120077</v>
      </c>
      <c r="D9" s="101">
        <f ca="1">(IF(Tuition!A8&lt;(40500),PMT(6.8%/12,300,Tuition!A8+(Tuition!A8*0.0105),0,0),PMT(6.8%/12,300,Tuition!A8+((40500)*0.0105),0,0)+PMT(7.9%/12,300,(Tuition!A8-(40500))+((Tuition!A8-(40500))*0.042),0,0)))+(IF(Tuition!B8&lt;(40500),PMT(6.8%/12,300,Tuition!B8+(Tuition!B8*0.0105),0,0),PMT(6.8%/12,300,Tuition!B8+((40500)*0.0105),0,0)+PMT(7.9%/12,300,(Tuition!B8-(40500))+((Tuition!B8-(40500))*0.042),0,0)))+(IF(Tuition!C8&lt;(40500),PMT(6.8%/12,300,Tuition!C8+(Tuition!C8*0.0105),0,0),PMT(6.8%/12,300,Tuition!C8+((40500)*0.0105),0,0)+PMT(7.9%/12,300,(Tuition!C8-(40500))+((Tuition!C8-(40500))*0.042),0,0)))+(IF(Tuition!D8&lt;(40500),PMT(6.8%/12,300,Tuition!D8+(Tuition!D8*0.0105),0,0),PMT(6.8%/12,300,Tuition!D8+((40500)*0.0105),0,0)+PMT(7.9%/12,300,(Tuition!D8-(40500))+((Tuition!D8-(40500))*0.042),0,0)))</f>
        <v>-883.36025296961645</v>
      </c>
      <c r="E9" s="87">
        <v>219968.14213102058</v>
      </c>
      <c r="F9" s="93">
        <f ca="1">(IF(Tuition!H8&lt;(40500),PMT(6.8%/12,120,Tuition!H8+(Tuition!H8*0.0105),0,0),PMT(6.8%/12,120,Tuition!H8+((40500)*0.0105),0,0)+PMT(7.9%/12,120,(Tuition!H8-(40500))+((Tuition!H8-(40500))*0.042),0,0)))+(IF(Tuition!I8&lt;(40500),PMT(6.8%/12,120,Tuition!I8+(Tuition!I8*0.0105),0,0),PMT(6.8%/12,120,Tuition!I8+((40500)*0.0105),0,0)+PMT(7.9%/12,120,(Tuition!I8-(40500))+((Tuition!I8-(40500))*0.042),0,0)))+(IF(Tuition!J8&lt;(40500),PMT(6.8%/12,120,Tuition!J8+(Tuition!J8*0.0105),0,0),PMT(6.8%/12,120,Tuition!J8+((40500)*0.0105),0,0)+PMT(7.9%/12,120,(Tuition!J8-(40500))+((Tuition!J8-(40500))*0.042),0,0)))+(IF(Tuition!K8&lt;(40500),PMT(6.8%/12,120,Tuition!K8+(Tuition!K8*0.0105),0,0),PMT(6.8%/12,120,Tuition!K8+((40500)*0.0105),0,0)+PMT(7.9%/12,120,(Tuition!K8-(40500))+((Tuition!K8-(40500))*0.042),0,0)))</f>
        <v>-3280.6407082112964</v>
      </c>
      <c r="G9" s="101">
        <f ca="1">(IF(Tuition!H8&lt;(40500),PMT(6.8%/12,300,Tuition!H8+(Tuition!H8*0.0105),0,0),PMT(6.8%/12,300,Tuition!H8+((40500)*0.0105),0,0)+PMT(7.9%/12,300,(Tuition!H8-(40500))+((Tuition!H8-(40500))*0.042),0,0)))+(IF(Tuition!I8&lt;(40500),PMT(6.8%/12,300,Tuition!I8+(Tuition!I8*0.0105),0,0),PMT(6.8%/12,300,Tuition!I8+((40500)*0.0105),0,0)+PMT(7.9%/12,300,(Tuition!I8-(40500))+((Tuition!I8-(40500))*0.042),0,0)))+(IF(Tuition!J8&lt;(40500),PMT(6.8%/12,300,Tuition!J8+(Tuition!J8*0.0105),0,0),PMT(6.8%/12,300,Tuition!J8+((40500)*0.0105),0,0)+PMT(7.9%/12,300,(Tuition!J8-(40500))+((Tuition!J8-(40500))*0.042),0,0)))+(IF(Tuition!K8&lt;(40500),PMT(6.8%/12,300,Tuition!K8+(Tuition!K8*0.0105),0,0),PMT(6.8%/12,300,Tuition!K8+((40500)*0.0105),0,0)+PMT(7.9%/12,300,(Tuition!K8-(40500))+((Tuition!K8-(40500))*0.042),0,0)))</f>
        <v>-2000.7480238301928</v>
      </c>
      <c r="H9" s="110"/>
      <c r="I9" s="99">
        <f t="shared" si="0"/>
        <v>-175758.20641440924</v>
      </c>
      <c r="J9" s="104">
        <f t="shared" si="1"/>
        <v>-265008.07589088491</v>
      </c>
      <c r="K9" s="104">
        <f t="shared" si="2"/>
        <v>-393676.88498535554</v>
      </c>
      <c r="L9" s="100">
        <f t="shared" si="3"/>
        <v>-600224.40714905784</v>
      </c>
    </row>
    <row r="10" spans="1:12" s="80" customFormat="1" ht="14.25" customHeight="1">
      <c r="A10" s="107" t="s">
        <v>250</v>
      </c>
      <c r="B10" s="83">
        <v>110889.47420982657</v>
      </c>
      <c r="C10" s="89">
        <f ca="1">(IF(Tuition!A9&lt;(40500),PMT(6.8%/12,120,Tuition!A9+(Tuition!A9*0.0105),0,0),PMT(6.8%/12,120,Tuition!A9+((40500)*0.0105),0,0)+PMT(7.9%/12,120,(Tuition!A9-(40500))+((Tuition!A9-(40500))*0.042),0,0)))+(IF(Tuition!B9&lt;(40500),PMT(6.8%/12,120,Tuition!B9+(Tuition!B9*0.0105),0,0),PMT(6.8%/12,120,Tuition!B9+((40500)*0.0105),0,0)+PMT(7.9%/12,120,(Tuition!B9-(40500))+((Tuition!B9-(40500))*0.042),0,0)))+(IF(Tuition!C9&lt;(40500),PMT(6.8%/12,120,Tuition!C9+(Tuition!C9*0.0105),0,0),PMT(6.8%/12,120,Tuition!C9+((40500)*0.0105),0,0)+PMT(7.9%/12,120,(Tuition!C9-(40500))+((Tuition!C9-(40500))*0.042),0,0)))+(IF(Tuition!D9&lt;(40500),PMT(6.8%/12,120,Tuition!D9+(Tuition!D9*0.0105),0,0),PMT(6.8%/12,120,Tuition!D9+((40500)*0.0105),0,0)+PMT(7.9%/12,120,(Tuition!D9-(40500))+((Tuition!D9-(40500))*0.042),0,0)))</f>
        <v>-1289.5189877498472</v>
      </c>
      <c r="D10" s="102">
        <f ca="1">(IF(Tuition!A9&lt;(40500),PMT(6.8%/12,300,Tuition!A9+(Tuition!A9*0.0105),0,0),PMT(6.8%/12,300,Tuition!A9+((40500)*0.0105),0,0)+PMT(7.9%/12,300,(Tuition!A9-(40500))+((Tuition!A9-(40500))*0.042),0,0)))+(IF(Tuition!B9&lt;(40500),PMT(6.8%/12,300,Tuition!B9+(Tuition!B9*0.0105),0,0),PMT(6.8%/12,300,Tuition!B9+((40500)*0.0105),0,0)+PMT(7.9%/12,300,(Tuition!B9-(40500))+((Tuition!B9-(40500))*0.042),0,0)))+(IF(Tuition!C9&lt;(40500),PMT(6.8%/12,300,Tuition!C9+(Tuition!C9*0.0105),0,0),PMT(6.8%/12,300,Tuition!C9+((40500)*0.0105),0,0)+PMT(7.9%/12,300,(Tuition!C9-(40500))+((Tuition!C9-(40500))*0.042),0,0)))+(IF(Tuition!D9&lt;(40500),PMT(6.8%/12,300,Tuition!D9+(Tuition!D9*0.0105),0,0),PMT(6.8%/12,300,Tuition!D9+((40500)*0.0105),0,0)+PMT(7.9%/12,300,(Tuition!D9-(40500))+((Tuition!D9-(40500))*0.042),0,0)))</f>
        <v>-777.73425830848089</v>
      </c>
      <c r="E10" s="86">
        <v>184684.31266538778</v>
      </c>
      <c r="F10" s="90">
        <f ca="1">(IF(Tuition!H9&lt;(40500),PMT(6.8%/12,120,Tuition!H9+(Tuition!H9*0.0105),0,0),PMT(6.8%/12,120,Tuition!H9+((40500)*0.0105),0,0)+PMT(7.9%/12,120,(Tuition!H9-(40500))+((Tuition!H9-(40500))*0.042),0,0)))+(IF(Tuition!I9&lt;(40500),PMT(6.8%/12,120,Tuition!I9+(Tuition!I9*0.0105),0,0),PMT(6.8%/12,120,Tuition!I9+((40500)*0.0105),0,0)+PMT(7.9%/12,120,(Tuition!I9-(40500))+((Tuition!I9-(40500))*0.042),0,0)))+(IF(Tuition!J9&lt;(40500),PMT(6.8%/12,120,Tuition!J9+(Tuition!J9*0.0105),0,0),PMT(6.8%/12,120,Tuition!J9+((40500)*0.0105),0,0)+PMT(7.9%/12,120,(Tuition!J9-(40500))+((Tuition!J9-(40500))*0.042),0,0)))+(IF(Tuition!K9&lt;(40500),PMT(6.8%/12,120,Tuition!K9+(Tuition!K9*0.0105),0,0),PMT(6.8%/12,120,Tuition!K9+((40500)*0.0105),0,0)+PMT(7.9%/12,120,(Tuition!K9-(40500))+((Tuition!K9-(40500))*0.042),0,0)))</f>
        <v>-2430.4635617345807</v>
      </c>
      <c r="G10" s="102">
        <f ca="1">(IF(Tuition!H9&lt;(40500),PMT(6.8%/12,300,Tuition!H9+(Tuition!H9*0.0105),0,0),PMT(6.8%/12,300,Tuition!H9+((40500)*0.0105),0,0)+PMT(7.9%/12,300,(Tuition!H9-(40500))+((Tuition!H9-(40500))*0.042),0,0)))+(IF(Tuition!I9&lt;(40500),PMT(6.8%/12,300,Tuition!I9+(Tuition!I9*0.0105),0,0),PMT(6.8%/12,300,Tuition!I9+((40500)*0.0105),0,0)+PMT(7.9%/12,300,(Tuition!I9-(40500))+((Tuition!I9-(40500))*0.042),0,0)))+(IF(Tuition!J9&lt;(40500),PMT(6.8%/12,300,Tuition!J9+(Tuition!J9*0.0105),0,0),PMT(6.8%/12,300,Tuition!J9+((40500)*0.0105),0,0)+PMT(7.9%/12,300,(Tuition!J9-(40500))+((Tuition!J9-(40500))*0.042),0,0)))+(IF(Tuition!K9&lt;(40500),PMT(6.8%/12,300,Tuition!K9+(Tuition!K9*0.0105),0,0),PMT(6.8%/12,300,Tuition!K9+((40500)*0.0105),0,0)+PMT(7.9%/12,300,(Tuition!K9-(40500))+((Tuition!K9-(40500))*0.042),0,0)))</f>
        <v>-1474.5200104269682</v>
      </c>
      <c r="H10" s="108"/>
      <c r="I10" s="89">
        <f t="shared" si="0"/>
        <v>-154742.27852998165</v>
      </c>
      <c r="J10" s="102">
        <f t="shared" si="1"/>
        <v>-233320.27749254426</v>
      </c>
      <c r="K10" s="102">
        <f t="shared" si="2"/>
        <v>-291655.62740814971</v>
      </c>
      <c r="L10" s="91">
        <f t="shared" si="3"/>
        <v>-442356.00312809047</v>
      </c>
    </row>
    <row r="11" spans="1:12" ht="14.25" customHeight="1">
      <c r="A11" s="109" t="s">
        <v>251</v>
      </c>
      <c r="B11" s="84">
        <v>85878.832896535052</v>
      </c>
      <c r="C11" s="92">
        <f ca="1">(IF(Tuition!A10&lt;(40500),PMT(6.8%/12,120,Tuition!A10+(Tuition!A10*0.0105),0,0),PMT(6.8%/12,120,Tuition!A10+((40500)*0.0105),0,0)+PMT(7.9%/12,120,(Tuition!A10-(40500))+((Tuition!A10-(40500))*0.042),0,0)))+(IF(Tuition!B10&lt;(40500),PMT(6.8%/12,120,Tuition!B10+(Tuition!B10*0.0105),0,0),PMT(6.8%/12,120,Tuition!B10+((40500)*0.0105),0,0)+PMT(7.9%/12,120,(Tuition!B10-(40500))+((Tuition!B10-(40500))*0.042),0,0)))+(IF(Tuition!C10&lt;(40500),PMT(6.8%/12,120,Tuition!C10+(Tuition!C10*0.0105),0,0),PMT(6.8%/12,120,Tuition!C10+((40500)*0.0105),0,0)+PMT(7.9%/12,120,(Tuition!C10-(40500))+((Tuition!C10-(40500))*0.042),0,0)))+(IF(Tuition!D10&lt;(40500),PMT(6.8%/12,120,Tuition!D10+(Tuition!D10*0.0105),0,0),PMT(6.8%/12,120,Tuition!D10+((40500)*0.0105),0,0)+PMT(7.9%/12,120,(Tuition!D10-(40500))+((Tuition!D10-(40500))*0.042),0,0)))</f>
        <v>-998.67355720642968</v>
      </c>
      <c r="D11" s="101">
        <f ca="1">(IF(Tuition!A10&lt;(40500),PMT(6.8%/12,300,Tuition!A10+(Tuition!A10*0.0105),0,0),PMT(6.8%/12,300,Tuition!A10+((40500)*0.0105),0,0)+PMT(7.9%/12,300,(Tuition!A10-(40500))+((Tuition!A10-(40500))*0.042),0,0)))+(IF(Tuition!B10&lt;(40500),PMT(6.8%/12,300,Tuition!B10+(Tuition!B10*0.0105),0,0),PMT(6.8%/12,300,Tuition!B10+((40500)*0.0105),0,0)+PMT(7.9%/12,300,(Tuition!B10-(40500))+((Tuition!B10-(40500))*0.042),0,0)))+(IF(Tuition!C10&lt;(40500),PMT(6.8%/12,300,Tuition!C10+(Tuition!C10*0.0105),0,0),PMT(6.8%/12,300,Tuition!C10+((40500)*0.0105),0,0)+PMT(7.9%/12,300,(Tuition!C10-(40500))+((Tuition!C10-(40500))*0.042),0,0)))+(IF(Tuition!D10&lt;(40500),PMT(6.8%/12,300,Tuition!D10+(Tuition!D10*0.0105),0,0),PMT(6.8%/12,300,Tuition!D10+((40500)*0.0105),0,0)+PMT(7.9%/12,300,(Tuition!D10-(40500))+((Tuition!D10-(40500))*0.042),0,0)))</f>
        <v>-602.31966003195203</v>
      </c>
      <c r="E11" s="87">
        <v>188458.31983130024</v>
      </c>
      <c r="F11" s="93">
        <f ca="1">(IF(Tuition!H10&lt;(40500),PMT(6.8%/12,120,Tuition!H10+(Tuition!H10*0.0105),0,0),PMT(6.8%/12,120,Tuition!H10+((40500)*0.0105),0,0)+PMT(7.9%/12,120,(Tuition!H10-(40500))+((Tuition!H10-(40500))*0.042),0,0)))+(IF(Tuition!I10&lt;(40500),PMT(6.8%/12,120,Tuition!I10+(Tuition!I10*0.0105),0,0),PMT(6.8%/12,120,Tuition!I10+((40500)*0.0105),0,0)+PMT(7.9%/12,120,(Tuition!I10-(40500))+((Tuition!I10-(40500))*0.042),0,0)))+(IF(Tuition!J10&lt;(40500),PMT(6.8%/12,120,Tuition!J10+(Tuition!J10*0.0105),0,0),PMT(6.8%/12,120,Tuition!J10+((40500)*0.0105),0,0)+PMT(7.9%/12,120,(Tuition!J10-(40500))+((Tuition!J10-(40500))*0.042),0,0)))+(IF(Tuition!K10&lt;(40500),PMT(6.8%/12,120,Tuition!K10+(Tuition!K10*0.0105),0,0),PMT(6.8%/12,120,Tuition!K10+((40500)*0.0105),0,0)+PMT(7.9%/12,120,(Tuition!K10-(40500))+((Tuition!K10-(40500))*0.042),0,0)))</f>
        <v>-2521.3996843633149</v>
      </c>
      <c r="G11" s="101">
        <f ca="1">(IF(Tuition!H10&lt;(40500),PMT(6.8%/12,300,Tuition!H10+(Tuition!H10*0.0105),0,0),PMT(6.8%/12,300,Tuition!H10+((40500)*0.0105),0,0)+PMT(7.9%/12,300,(Tuition!H10-(40500))+((Tuition!H10-(40500))*0.042),0,0)))+(IF(Tuition!I10&lt;(40500),PMT(6.8%/12,300,Tuition!I10+(Tuition!I10*0.0105),0,0),PMT(6.8%/12,300,Tuition!I10+((40500)*0.0105),0,0)+PMT(7.9%/12,300,(Tuition!I10-(40500))+((Tuition!I10-(40500))*0.042),0,0)))+(IF(Tuition!J10&lt;(40500),PMT(6.8%/12,300,Tuition!J10+(Tuition!J10*0.0105),0,0),PMT(6.8%/12,300,Tuition!J10+((40500)*0.0105),0,0)+PMT(7.9%/12,300,(Tuition!J10-(40500))+((Tuition!J10-(40500))*0.042),0,0)))+(IF(Tuition!K10&lt;(40500),PMT(6.8%/12,300,Tuition!K10+(Tuition!K10*0.0105),0,0),PMT(6.8%/12,300,Tuition!K10+((40500)*0.0105),0,0)+PMT(7.9%/12,300,(Tuition!K10-(40500))+((Tuition!K10-(40500))*0.042),0,0)))</f>
        <v>-1530.8060860475875</v>
      </c>
      <c r="H11" s="110"/>
      <c r="I11" s="99">
        <f t="shared" si="0"/>
        <v>-119840.82686477156</v>
      </c>
      <c r="J11" s="104">
        <f t="shared" si="1"/>
        <v>-180695.89800958559</v>
      </c>
      <c r="K11" s="104">
        <f t="shared" si="2"/>
        <v>-302567.9621235978</v>
      </c>
      <c r="L11" s="100">
        <f t="shared" si="3"/>
        <v>-459241.82581427624</v>
      </c>
    </row>
    <row r="12" spans="1:12" s="80" customFormat="1" ht="14.25" customHeight="1">
      <c r="A12" s="107" t="s">
        <v>252</v>
      </c>
      <c r="B12" s="83">
        <v>104874.37015204212</v>
      </c>
      <c r="C12" s="89">
        <f ca="1">(IF(Tuition!A11&lt;(40500),PMT(6.8%/12,120,Tuition!A11+(Tuition!A11*0.0105),0,0),PMT(6.8%/12,120,Tuition!A11+((40500)*0.0105),0,0)+PMT(7.9%/12,120,(Tuition!A11-(40500))+((Tuition!A11-(40500))*0.042),0,0)))+(IF(Tuition!B11&lt;(40500),PMT(6.8%/12,120,Tuition!B11+(Tuition!B11*0.0105),0,0),PMT(6.8%/12,120,Tuition!B11+((40500)*0.0105),0,0)+PMT(7.9%/12,120,(Tuition!B11-(40500))+((Tuition!B11-(40500))*0.042),0,0)))+(IF(Tuition!C11&lt;(40500),PMT(6.8%/12,120,Tuition!C11+(Tuition!C11*0.0105),0,0),PMT(6.8%/12,120,Tuition!C11+((40500)*0.0105),0,0)+PMT(7.9%/12,120,(Tuition!C11-(40500))+((Tuition!C11-(40500))*0.042),0,0)))+(IF(Tuition!D11&lt;(40500),PMT(6.8%/12,120,Tuition!D11+(Tuition!D11*0.0105),0,0),PMT(6.8%/12,120,Tuition!D11+((40500)*0.0105),0,0)+PMT(7.9%/12,120,(Tuition!D11-(40500))+((Tuition!D11-(40500))*0.042),0,0)))</f>
        <v>-1219.5701404757851</v>
      </c>
      <c r="D12" s="102">
        <f ca="1">(IF(Tuition!A11&lt;(40500),PMT(6.8%/12,300,Tuition!A11+(Tuition!A11*0.0105),0,0),PMT(6.8%/12,300,Tuition!A11+((40500)*0.0105),0,0)+PMT(7.9%/12,300,(Tuition!A11-(40500))+((Tuition!A11-(40500))*0.042),0,0)))+(IF(Tuition!B11&lt;(40500),PMT(6.8%/12,300,Tuition!B11+(Tuition!B11*0.0105),0,0),PMT(6.8%/12,300,Tuition!B11+((40500)*0.0105),0,0)+PMT(7.9%/12,300,(Tuition!B11-(40500))+((Tuition!B11-(40500))*0.042),0,0)))+(IF(Tuition!C11&lt;(40500),PMT(6.8%/12,300,Tuition!C11+(Tuition!C11*0.0105),0,0),PMT(6.8%/12,300,Tuition!C11+((40500)*0.0105),0,0)+PMT(7.9%/12,300,(Tuition!C11-(40500))+((Tuition!C11-(40500))*0.042),0,0)))+(IF(Tuition!D11&lt;(40500),PMT(6.8%/12,300,Tuition!D11+(Tuition!D11*0.0105),0,0),PMT(6.8%/12,300,Tuition!D11+((40500)*0.0105),0,0)+PMT(7.9%/12,300,(Tuition!D11-(40500))+((Tuition!D11-(40500))*0.042),0,0)))</f>
        <v>-735.54673305989638</v>
      </c>
      <c r="E12" s="86">
        <v>229273.17642607307</v>
      </c>
      <c r="F12" s="90">
        <f ca="1">(IF(Tuition!H11&lt;(40500),PMT(6.8%/12,120,Tuition!H11+(Tuition!H11*0.0105),0,0),PMT(6.8%/12,120,Tuition!H11+((40500)*0.0105),0,0)+PMT(7.9%/12,120,(Tuition!H11-(40500))+((Tuition!H11-(40500))*0.042),0,0)))+(IF(Tuition!I11&lt;(40500),PMT(6.8%/12,120,Tuition!I11+(Tuition!I11*0.0105),0,0),PMT(6.8%/12,120,Tuition!I11+((40500)*0.0105),0,0)+PMT(7.9%/12,120,(Tuition!I11-(40500))+((Tuition!I11-(40500))*0.042),0,0)))+(IF(Tuition!J11&lt;(40500),PMT(6.8%/12,120,Tuition!J11+(Tuition!J11*0.0105),0,0),PMT(6.8%/12,120,Tuition!J11+((40500)*0.0105),0,0)+PMT(7.9%/12,120,(Tuition!J11-(40500))+((Tuition!J11-(40500))*0.042),0,0)))+(IF(Tuition!K11&lt;(40500),PMT(6.8%/12,120,Tuition!K11+(Tuition!K11*0.0105),0,0),PMT(6.8%/12,120,Tuition!K11+((40500)*0.0105),0,0)+PMT(7.9%/12,120,(Tuition!K11-(40500))+((Tuition!K11-(40500))*0.042),0,0)))</f>
        <v>-3504.8490105595765</v>
      </c>
      <c r="G12" s="102">
        <f ca="1">(IF(Tuition!H11&lt;(40500),PMT(6.8%/12,300,Tuition!H11+(Tuition!H11*0.0105),0,0),PMT(6.8%/12,300,Tuition!H11+((40500)*0.0105),0,0)+PMT(7.9%/12,300,(Tuition!H11-(40500))+((Tuition!H11-(40500))*0.042),0,0)))+(IF(Tuition!I11&lt;(40500),PMT(6.8%/12,300,Tuition!I11+(Tuition!I11*0.0105),0,0),PMT(6.8%/12,300,Tuition!I11+((40500)*0.0105),0,0)+PMT(7.9%/12,300,(Tuition!I11-(40500))+((Tuition!I11-(40500))*0.042),0,0)))+(IF(Tuition!J11&lt;(40500),PMT(6.8%/12,300,Tuition!J11+(Tuition!J11*0.0105),0,0),PMT(6.8%/12,300,Tuition!J11+((40500)*0.0105),0,0)+PMT(7.9%/12,300,(Tuition!J11-(40500))+((Tuition!J11-(40500))*0.042),0,0)))+(IF(Tuition!K11&lt;(40500),PMT(6.8%/12,300,Tuition!K11+(Tuition!K11*0.0105),0,0),PMT(6.8%/12,300,Tuition!K11+((40500)*0.0105),0,0)+PMT(7.9%/12,300,(Tuition!K11-(40500))+((Tuition!K11-(40500))*0.042),0,0)))</f>
        <v>-2139.524618828299</v>
      </c>
      <c r="H12" s="108"/>
      <c r="I12" s="89">
        <f t="shared" si="0"/>
        <v>-146348.41685709421</v>
      </c>
      <c r="J12" s="102">
        <f t="shared" si="1"/>
        <v>-220664.01991796892</v>
      </c>
      <c r="K12" s="102">
        <f t="shared" si="2"/>
        <v>-420581.88126714918</v>
      </c>
      <c r="L12" s="91">
        <f t="shared" si="3"/>
        <v>-641857.3856484897</v>
      </c>
    </row>
    <row r="13" spans="1:12" ht="14.25" customHeight="1">
      <c r="A13" s="109" t="s">
        <v>253</v>
      </c>
      <c r="B13" s="84">
        <v>87904.784486787335</v>
      </c>
      <c r="C13" s="92">
        <f ca="1">(IF(Tuition!A12&lt;(40500),PMT(6.8%/12,120,Tuition!A12+(Tuition!A12*0.0105),0,0),PMT(6.8%/12,120,Tuition!A12+((40500)*0.0105),0,0)+PMT(7.9%/12,120,(Tuition!A12-(40500))+((Tuition!A12-(40500))*0.042),0,0)))+(IF(Tuition!B12&lt;(40500),PMT(6.8%/12,120,Tuition!B12+(Tuition!B12*0.0105),0,0),PMT(6.8%/12,120,Tuition!B12+((40500)*0.0105),0,0)+PMT(7.9%/12,120,(Tuition!B12-(40500))+((Tuition!B12-(40500))*0.042),0,0)))+(IF(Tuition!C12&lt;(40500),PMT(6.8%/12,120,Tuition!C12+(Tuition!C12*0.0105),0,0),PMT(6.8%/12,120,Tuition!C12+((40500)*0.0105),0,0)+PMT(7.9%/12,120,(Tuition!C12-(40500))+((Tuition!C12-(40500))*0.042),0,0)))+(IF(Tuition!D12&lt;(40500),PMT(6.8%/12,120,Tuition!D12+(Tuition!D12*0.0105),0,0),PMT(6.8%/12,120,Tuition!D12+((40500)*0.0105),0,0)+PMT(7.9%/12,120,(Tuition!D12-(40500))+((Tuition!D12-(40500))*0.042),0,0)))</f>
        <v>-1022.2330795371868</v>
      </c>
      <c r="D13" s="101">
        <f ca="1">(IF(Tuition!A12&lt;(40500),PMT(6.8%/12,300,Tuition!A12+(Tuition!A12*0.0105),0,0),PMT(6.8%/12,300,Tuition!A12+((40500)*0.0105),0,0)+PMT(7.9%/12,300,(Tuition!A12-(40500))+((Tuition!A12-(40500))*0.042),0,0)))+(IF(Tuition!B12&lt;(40500),PMT(6.8%/12,300,Tuition!B12+(Tuition!B12*0.0105),0,0),PMT(6.8%/12,300,Tuition!B12+((40500)*0.0105),0,0)+PMT(7.9%/12,300,(Tuition!B12-(40500))+((Tuition!B12-(40500))*0.042),0,0)))+(IF(Tuition!C12&lt;(40500),PMT(6.8%/12,300,Tuition!C12+(Tuition!C12*0.0105),0,0),PMT(6.8%/12,300,Tuition!C12+((40500)*0.0105),0,0)+PMT(7.9%/12,300,(Tuition!C12-(40500))+((Tuition!C12-(40500))*0.042),0,0)))+(IF(Tuition!D12&lt;(40500),PMT(6.8%/12,300,Tuition!D12+(Tuition!D12*0.0105),0,0),PMT(6.8%/12,300,Tuition!D12+((40500)*0.0105),0,0)+PMT(7.9%/12,300,(Tuition!D12-(40500))+((Tuition!D12-(40500))*0.042),0,0)))</f>
        <v>-616.52887121850949</v>
      </c>
      <c r="E13" s="87">
        <v>203545.38410738256</v>
      </c>
      <c r="F13" s="93">
        <f ca="1">(IF(Tuition!H12&lt;(40500),PMT(6.8%/12,120,Tuition!H12+(Tuition!H12*0.0105),0,0),PMT(6.8%/12,120,Tuition!H12+((40500)*0.0105),0,0)+PMT(7.9%/12,120,(Tuition!H12-(40500))+((Tuition!H12-(40500))*0.042),0,0)))+(IF(Tuition!I12&lt;(40500),PMT(6.8%/12,120,Tuition!I12+(Tuition!I12*0.0105),0,0),PMT(6.8%/12,120,Tuition!I12+((40500)*0.0105),0,0)+PMT(7.9%/12,120,(Tuition!I12-(40500))+((Tuition!I12-(40500))*0.042),0,0)))+(IF(Tuition!J12&lt;(40500),PMT(6.8%/12,120,Tuition!J12+(Tuition!J12*0.0105),0,0),PMT(6.8%/12,120,Tuition!J12+((40500)*0.0105),0,0)+PMT(7.9%/12,120,(Tuition!J12-(40500))+((Tuition!J12-(40500))*0.042),0,0)))+(IF(Tuition!K12&lt;(40500),PMT(6.8%/12,120,Tuition!K12+(Tuition!K12*0.0105),0,0),PMT(6.8%/12,120,Tuition!K12+((40500)*0.0105),0,0)+PMT(7.9%/12,120,(Tuition!K12-(40500))+((Tuition!K12-(40500))*0.042),0,0)))</f>
        <v>-2884.9281745869716</v>
      </c>
      <c r="G13" s="101">
        <f ca="1">(IF(Tuition!H12&lt;(40500),PMT(6.8%/12,300,Tuition!H12+(Tuition!H12*0.0105),0,0),PMT(6.8%/12,300,Tuition!H12+((40500)*0.0105),0,0)+PMT(7.9%/12,300,(Tuition!H12-(40500))+((Tuition!H12-(40500))*0.042),0,0)))+(IF(Tuition!I12&lt;(40500),PMT(6.8%/12,300,Tuition!I12+(Tuition!I12*0.0105),0,0),PMT(6.8%/12,300,Tuition!I12+((40500)*0.0105),0,0)+PMT(7.9%/12,300,(Tuition!I12-(40500))+((Tuition!I12-(40500))*0.042),0,0)))+(IF(Tuition!J12&lt;(40500),PMT(6.8%/12,300,Tuition!J12+(Tuition!J12*0.0105),0,0),PMT(6.8%/12,300,Tuition!J12+((40500)*0.0105),0,0)+PMT(7.9%/12,300,(Tuition!J12-(40500))+((Tuition!J12-(40500))*0.042),0,0)))+(IF(Tuition!K12&lt;(40500),PMT(6.8%/12,300,Tuition!K12+(Tuition!K12*0.0105),0,0),PMT(6.8%/12,300,Tuition!K12+((40500)*0.0105),0,0)+PMT(7.9%/12,300,(Tuition!K12-(40500))+((Tuition!K12-(40500))*0.042),0,0)))</f>
        <v>-1755.816692388448</v>
      </c>
      <c r="H13" s="110"/>
      <c r="I13" s="99">
        <f t="shared" si="0"/>
        <v>-122667.96954446241</v>
      </c>
      <c r="J13" s="104">
        <f t="shared" si="1"/>
        <v>-184958.66136555283</v>
      </c>
      <c r="K13" s="104">
        <f t="shared" si="2"/>
        <v>-346191.38095043658</v>
      </c>
      <c r="L13" s="100">
        <f t="shared" si="3"/>
        <v>-526745.00771653443</v>
      </c>
    </row>
    <row r="14" spans="1:12" s="80" customFormat="1" ht="14.25" customHeight="1">
      <c r="A14" s="107" t="s">
        <v>254</v>
      </c>
      <c r="B14" s="83">
        <v>145474.08144519525</v>
      </c>
      <c r="C14" s="89">
        <f ca="1">(IF(Tuition!A13&lt;(40500),PMT(6.8%/12,120,Tuition!A13+(Tuition!A13*0.0105),0,0),PMT(6.8%/12,120,Tuition!A13+((40500)*0.0105),0,0)+PMT(7.9%/12,120,(Tuition!A13-(40500))+((Tuition!A13-(40500))*0.042),0,0)))+(IF(Tuition!B13&lt;(40500),PMT(6.8%/12,120,Tuition!B13+(Tuition!B13*0.0105),0,0),PMT(6.8%/12,120,Tuition!B13+((40500)*0.0105),0,0)+PMT(7.9%/12,120,(Tuition!B13-(40500))+((Tuition!B13-(40500))*0.042),0,0)))+(IF(Tuition!C13&lt;(40500),PMT(6.8%/12,120,Tuition!C13+(Tuition!C13*0.0105),0,0),PMT(6.8%/12,120,Tuition!C13+((40500)*0.0105),0,0)+PMT(7.9%/12,120,(Tuition!C13-(40500))+((Tuition!C13-(40500))*0.042),0,0)))+(IF(Tuition!D13&lt;(40500),PMT(6.8%/12,120,Tuition!D13+(Tuition!D13*0.0105),0,0),PMT(6.8%/12,120,Tuition!D13+((40500)*0.0105),0,0)+PMT(7.9%/12,120,(Tuition!D13-(40500))+((Tuition!D13-(40500))*0.042),0,0)))</f>
        <v>-1691.6987981571965</v>
      </c>
      <c r="D14" s="102">
        <f ca="1">(IF(Tuition!A13&lt;(40500),PMT(6.8%/12,300,Tuition!A13+(Tuition!A13*0.0105),0,0),PMT(6.8%/12,300,Tuition!A13+((40500)*0.0105),0,0)+PMT(7.9%/12,300,(Tuition!A13-(40500))+((Tuition!A13-(40500))*0.042),0,0)))+(IF(Tuition!B13&lt;(40500),PMT(6.8%/12,300,Tuition!B13+(Tuition!B13*0.0105),0,0),PMT(6.8%/12,300,Tuition!B13+((40500)*0.0105),0,0)+PMT(7.9%/12,300,(Tuition!B13-(40500))+((Tuition!B13-(40500))*0.042),0,0)))+(IF(Tuition!C13&lt;(40500),PMT(6.8%/12,300,Tuition!C13+(Tuition!C13*0.0105),0,0),PMT(6.8%/12,300,Tuition!C13+((40500)*0.0105),0,0)+PMT(7.9%/12,300,(Tuition!C13-(40500))+((Tuition!C13-(40500))*0.042),0,0)))+(IF(Tuition!D13&lt;(40500),PMT(6.8%/12,300,Tuition!D13+(Tuition!D13*0.0105),0,0),PMT(6.8%/12,300,Tuition!D13+((40500)*0.0105),0,0)+PMT(7.9%/12,300,(Tuition!D13-(40500))+((Tuition!D13-(40500))*0.042),0,0)))</f>
        <v>-1020.2968103338744</v>
      </c>
      <c r="E14" s="86">
        <v>251944.11258425025</v>
      </c>
      <c r="F14" s="90">
        <f ca="1">(IF(Tuition!H13&lt;(40500),PMT(6.8%/12,120,Tuition!H13+(Tuition!H13*0.0105),0,0),PMT(6.8%/12,120,Tuition!H13+((40500)*0.0105),0,0)+PMT(7.9%/12,120,(Tuition!H13-(40500))+((Tuition!H13-(40500))*0.042),0,0)))+(IF(Tuition!I13&lt;(40500),PMT(6.8%/12,120,Tuition!I13+(Tuition!I13*0.0105),0,0),PMT(6.8%/12,120,Tuition!I13+((40500)*0.0105),0,0)+PMT(7.9%/12,120,(Tuition!I13-(40500))+((Tuition!I13-(40500))*0.042),0,0)))+(IF(Tuition!J13&lt;(40500),PMT(6.8%/12,120,Tuition!J13+(Tuition!J13*0.0105),0,0),PMT(6.8%/12,120,Tuition!J13+((40500)*0.0105),0,0)+PMT(7.9%/12,120,(Tuition!J13-(40500))+((Tuition!J13-(40500))*0.042),0,0)))+(IF(Tuition!K13&lt;(40500),PMT(6.8%/12,120,Tuition!K13+(Tuition!K13*0.0105),0,0),PMT(6.8%/12,120,Tuition!K13+((40500)*0.0105),0,0)+PMT(7.9%/12,120,(Tuition!K13-(40500))+((Tuition!K13-(40500))*0.042),0,0)))</f>
        <v>-4051.113747205819</v>
      </c>
      <c r="G14" s="102">
        <f ca="1">(IF(Tuition!H13&lt;(40500),PMT(6.8%/12,300,Tuition!H13+(Tuition!H13*0.0105),0,0),PMT(6.8%/12,300,Tuition!H13+((40500)*0.0105),0,0)+PMT(7.9%/12,300,(Tuition!H13-(40500))+((Tuition!H13-(40500))*0.042),0,0)))+(IF(Tuition!I13&lt;(40500),PMT(6.8%/12,300,Tuition!I13+(Tuition!I13*0.0105),0,0),PMT(6.8%/12,300,Tuition!I13+((40500)*0.0105),0,0)+PMT(7.9%/12,300,(Tuition!I13-(40500))+((Tuition!I13-(40500))*0.042),0,0)))+(IF(Tuition!J13&lt;(40500),PMT(6.8%/12,300,Tuition!J13+(Tuition!J13*0.0105),0,0),PMT(6.8%/12,300,Tuition!J13+((40500)*0.0105),0,0)+PMT(7.9%/12,300,(Tuition!J13-(40500))+((Tuition!J13-(40500))*0.042),0,0)))+(IF(Tuition!K13&lt;(40500),PMT(6.8%/12,300,Tuition!K13+(Tuition!K13*0.0105),0,0),PMT(6.8%/12,300,Tuition!K13+((40500)*0.0105),0,0)+PMT(7.9%/12,300,(Tuition!K13-(40500))+((Tuition!K13-(40500))*0.042),0,0)))</f>
        <v>-2477.6421609768649</v>
      </c>
      <c r="H14" s="108"/>
      <c r="I14" s="89">
        <f t="shared" si="0"/>
        <v>-203003.8557788636</v>
      </c>
      <c r="J14" s="102">
        <f t="shared" si="1"/>
        <v>-306089.04310016235</v>
      </c>
      <c r="K14" s="102">
        <f t="shared" si="2"/>
        <v>-486133.64966469829</v>
      </c>
      <c r="L14" s="91">
        <f t="shared" si="3"/>
        <v>-743292.64829305944</v>
      </c>
    </row>
    <row r="15" spans="1:12" ht="14.25" customHeight="1">
      <c r="A15" s="109" t="s">
        <v>255</v>
      </c>
      <c r="B15" s="84">
        <v>80728.792239013186</v>
      </c>
      <c r="C15" s="92">
        <f ca="1">(IF(Tuition!A14&lt;(40500),PMT(6.8%/12,120,Tuition!A14+(Tuition!A14*0.0105),0,0),PMT(6.8%/12,120,Tuition!A14+((40500)*0.0105),0,0)+PMT(7.9%/12,120,(Tuition!A14-(40500))+((Tuition!A14-(40500))*0.042),0,0)))+(IF(Tuition!B14&lt;(40500),PMT(6.8%/12,120,Tuition!B14+(Tuition!B14*0.0105),0,0),PMT(6.8%/12,120,Tuition!B14+((40500)*0.0105),0,0)+PMT(7.9%/12,120,(Tuition!B14-(40500))+((Tuition!B14-(40500))*0.042),0,0)))+(IF(Tuition!C14&lt;(40500),PMT(6.8%/12,120,Tuition!C14+(Tuition!C14*0.0105),0,0),PMT(6.8%/12,120,Tuition!C14+((40500)*0.0105),0,0)+PMT(7.9%/12,120,(Tuition!C14-(40500))+((Tuition!C14-(40500))*0.042),0,0)))+(IF(Tuition!D14&lt;(40500),PMT(6.8%/12,120,Tuition!D14+(Tuition!D14*0.0105),0,0),PMT(6.8%/12,120,Tuition!D14+((40500)*0.0105),0,0)+PMT(7.9%/12,120,(Tuition!D14-(40500))+((Tuition!D14-(40500))*0.042),0,0)))</f>
        <v>-938.78441747625288</v>
      </c>
      <c r="D15" s="101">
        <f ca="1">(IF(Tuition!A14&lt;(40500),PMT(6.8%/12,300,Tuition!A14+(Tuition!A14*0.0105),0,0),PMT(6.8%/12,300,Tuition!A14+((40500)*0.0105),0,0)+PMT(7.9%/12,300,(Tuition!A14-(40500))+((Tuition!A14-(40500))*0.042),0,0)))+(IF(Tuition!B14&lt;(40500),PMT(6.8%/12,300,Tuition!B14+(Tuition!B14*0.0105),0,0),PMT(6.8%/12,300,Tuition!B14+((40500)*0.0105),0,0)+PMT(7.9%/12,300,(Tuition!B14-(40500))+((Tuition!B14-(40500))*0.042),0,0)))+(IF(Tuition!C14&lt;(40500),PMT(6.8%/12,300,Tuition!C14+(Tuition!C14*0.0105),0,0),PMT(6.8%/12,300,Tuition!C14+((40500)*0.0105),0,0)+PMT(7.9%/12,300,(Tuition!C14-(40500))+((Tuition!C14-(40500))*0.042),0,0)))+(IF(Tuition!D14&lt;(40500),PMT(6.8%/12,300,Tuition!D14+(Tuition!D14*0.0105),0,0),PMT(6.8%/12,300,Tuition!D14+((40500)*0.0105),0,0)+PMT(7.9%/12,300,(Tuition!D14-(40500))+((Tuition!D14-(40500))*0.042),0,0)))</f>
        <v>-566.19934221479582</v>
      </c>
      <c r="E15" s="87">
        <v>192783.63683261318</v>
      </c>
      <c r="F15" s="93">
        <f ca="1">(IF(Tuition!H14&lt;(40500),PMT(6.8%/12,120,Tuition!H14+(Tuition!H14*0.0105),0,0),PMT(6.8%/12,120,Tuition!H14+((40500)*0.0105),0,0)+PMT(7.9%/12,120,(Tuition!H14-(40500))+((Tuition!H14-(40500))*0.042),0,0)))+(IF(Tuition!I14&lt;(40500),PMT(6.8%/12,120,Tuition!I14+(Tuition!I14*0.0105),0,0),PMT(6.8%/12,120,Tuition!I14+((40500)*0.0105),0,0)+PMT(7.9%/12,120,(Tuition!I14-(40500))+((Tuition!I14-(40500))*0.042),0,0)))+(IF(Tuition!J14&lt;(40500),PMT(6.8%/12,120,Tuition!J14+(Tuition!J14*0.0105),0,0),PMT(6.8%/12,120,Tuition!J14+((40500)*0.0105),0,0)+PMT(7.9%/12,120,(Tuition!J14-(40500))+((Tuition!J14-(40500))*0.042),0,0)))+(IF(Tuition!K14&lt;(40500),PMT(6.8%/12,120,Tuition!K14+(Tuition!K14*0.0105),0,0),PMT(6.8%/12,120,Tuition!K14+((40500)*0.0105),0,0)+PMT(7.9%/12,120,(Tuition!K14-(40500))+((Tuition!K14-(40500))*0.042),0,0)))</f>
        <v>-2625.619824905747</v>
      </c>
      <c r="G15" s="101">
        <f ca="1">(IF(Tuition!H14&lt;(40500),PMT(6.8%/12,300,Tuition!H14+(Tuition!H14*0.0105),0,0),PMT(6.8%/12,300,Tuition!H14+((40500)*0.0105),0,0)+PMT(7.9%/12,300,(Tuition!H14-(40500))+((Tuition!H14-(40500))*0.042),0,0)))+(IF(Tuition!I14&lt;(40500),PMT(6.8%/12,300,Tuition!I14+(Tuition!I14*0.0105),0,0),PMT(6.8%/12,300,Tuition!I14+((40500)*0.0105),0,0)+PMT(7.9%/12,300,(Tuition!I14-(40500))+((Tuition!I14-(40500))*0.042),0,0)))+(IF(Tuition!J14&lt;(40500),PMT(6.8%/12,300,Tuition!J14+(Tuition!J14*0.0105),0,0),PMT(6.8%/12,300,Tuition!J14+((40500)*0.0105),0,0)+PMT(7.9%/12,300,(Tuition!J14-(40500))+((Tuition!J14-(40500))*0.042),0,0)))+(IF(Tuition!K14&lt;(40500),PMT(6.8%/12,300,Tuition!K14+(Tuition!K14*0.0105),0,0),PMT(6.8%/12,300,Tuition!K14+((40500)*0.0105),0,0)+PMT(7.9%/12,300,(Tuition!K14-(40500))+((Tuition!K14-(40500))*0.042),0,0)))</f>
        <v>-1595.3144743776322</v>
      </c>
      <c r="H15" s="110"/>
      <c r="I15" s="99">
        <f t="shared" si="0"/>
        <v>-112654.13009715035</v>
      </c>
      <c r="J15" s="104">
        <f t="shared" si="1"/>
        <v>-169859.80266443876</v>
      </c>
      <c r="K15" s="104">
        <f t="shared" si="2"/>
        <v>-315074.37898868963</v>
      </c>
      <c r="L15" s="100">
        <f t="shared" si="3"/>
        <v>-478594.34231328964</v>
      </c>
    </row>
    <row r="16" spans="1:12" s="80" customFormat="1" ht="14.25" customHeight="1">
      <c r="A16" s="107" t="s">
        <v>256</v>
      </c>
      <c r="B16" s="83">
        <v>122312.62239999999</v>
      </c>
      <c r="C16" s="89">
        <f ca="1">(IF(Tuition!A15&lt;(40500),PMT(6.8%/12,120,Tuition!A15+(Tuition!A15*0.0105),0,0),PMT(6.8%/12,120,Tuition!A15+((40500)*0.0105),0,0)+PMT(7.9%/12,120,(Tuition!A15-(40500))+((Tuition!A15-(40500))*0.042),0,0)))+(IF(Tuition!B15&lt;(40500),PMT(6.8%/12,120,Tuition!B15+(Tuition!B15*0.0105),0,0),PMT(6.8%/12,120,Tuition!B15+((40500)*0.0105),0,0)+PMT(7.9%/12,120,(Tuition!B15-(40500))+((Tuition!B15-(40500))*0.042),0,0)))+(IF(Tuition!C15&lt;(40500),PMT(6.8%/12,120,Tuition!C15+(Tuition!C15*0.0105),0,0),PMT(6.8%/12,120,Tuition!C15+((40500)*0.0105),0,0)+PMT(7.9%/12,120,(Tuition!C15-(40500))+((Tuition!C15-(40500))*0.042),0,0)))+(IF(Tuition!D15&lt;(40500),PMT(6.8%/12,120,Tuition!D15+(Tuition!D15*0.0105),0,0),PMT(6.8%/12,120,Tuition!D15+((40500)*0.0105),0,0)+PMT(7.9%/12,120,(Tuition!D15-(40500))+((Tuition!D15-(40500))*0.042),0,0)))</f>
        <v>-1580.9437224564294</v>
      </c>
      <c r="D16" s="102">
        <f ca="1">(IF(Tuition!A15&lt;(40500),PMT(6.8%/12,300,Tuition!A15+(Tuition!A15*0.0105),0,0),PMT(6.8%/12,300,Tuition!A15+((40500)*0.0105),0,0)+PMT(7.9%/12,300,(Tuition!A15-(40500))+((Tuition!A15-(40500))*0.042),0,0)))+(IF(Tuition!B15&lt;(40500),PMT(6.8%/12,300,Tuition!B15+(Tuition!B15*0.0105),0,0),PMT(6.8%/12,300,Tuition!B15+((40500)*0.0105),0,0)+PMT(7.9%/12,300,(Tuition!B15-(40500))+((Tuition!B15-(40500))*0.042),0,0)))+(IF(Tuition!C15&lt;(40500),PMT(6.8%/12,300,Tuition!C15+(Tuition!C15*0.0105),0,0),PMT(6.8%/12,300,Tuition!C15+((40500)*0.0105),0,0)+PMT(7.9%/12,300,(Tuition!C15-(40500))+((Tuition!C15-(40500))*0.042),0,0)))+(IF(Tuition!D15&lt;(40500),PMT(6.8%/12,300,Tuition!D15+(Tuition!D15*0.0105),0,0),PMT(6.8%/12,300,Tuition!D15+((40500)*0.0105),0,0)+PMT(7.9%/12,300,(Tuition!D15-(40500))+((Tuition!D15-(40500))*0.042),0,0)))</f>
        <v>-958.35443643230121</v>
      </c>
      <c r="E16" s="86">
        <v>244956.53839999999</v>
      </c>
      <c r="F16" s="90">
        <f ca="1">(IF(Tuition!H15&lt;(40500),PMT(6.8%/12,120,Tuition!H15+(Tuition!H15*0.0105),0,0),PMT(6.8%/12,120,Tuition!H15+((40500)*0.0105),0,0)+PMT(7.9%/12,120,(Tuition!H15-(40500))+((Tuition!H15-(40500))*0.042),0,0)))+(IF(Tuition!I15&lt;(40500),PMT(6.8%/12,120,Tuition!I15+(Tuition!I15*0.0105),0,0),PMT(6.8%/12,120,Tuition!I15+((40500)*0.0105),0,0)+PMT(7.9%/12,120,(Tuition!I15-(40500))+((Tuition!I15-(40500))*0.042),0,0)))+(IF(Tuition!J15&lt;(40500),PMT(6.8%/12,120,Tuition!J15+(Tuition!J15*0.0105),0,0),PMT(6.8%/12,120,Tuition!J15+((40500)*0.0105),0,0)+PMT(7.9%/12,120,(Tuition!J15-(40500))+((Tuition!J15-(40500))*0.042),0,0)))+(IF(Tuition!K15&lt;(40500),PMT(6.8%/12,120,Tuition!K15+(Tuition!K15*0.0105),0,0),PMT(6.8%/12,120,Tuition!K15+((40500)*0.0105),0,0)+PMT(7.9%/12,120,(Tuition!K15-(40500))+((Tuition!K15-(40500))*0.042),0,0)))</f>
        <v>-4010.6020332835124</v>
      </c>
      <c r="G16" s="102">
        <f ca="1">(IF(Tuition!H15&lt;(40500),PMT(6.8%/12,300,Tuition!H15+(Tuition!H15*0.0105),0,0),PMT(6.8%/12,300,Tuition!H15+((40500)*0.0105),0,0)+PMT(7.9%/12,300,(Tuition!H15-(40500))+((Tuition!H15-(40500))*0.042),0,0)))+(IF(Tuition!I15&lt;(40500),PMT(6.8%/12,300,Tuition!I15+(Tuition!I15*0.0105),0,0),PMT(6.8%/12,300,Tuition!I15+((40500)*0.0105),0,0)+PMT(7.9%/12,300,(Tuition!I15-(40500))+((Tuition!I15-(40500))*0.042),0,0)))+(IF(Tuition!J15&lt;(40500),PMT(6.8%/12,300,Tuition!J15+(Tuition!J15*0.0105),0,0),PMT(6.8%/12,300,Tuition!J15+((40500)*0.0105),0,0)+PMT(7.9%/12,300,(Tuition!J15-(40500))+((Tuition!J15-(40500))*0.042),0,0)))+(IF(Tuition!K15&lt;(40500),PMT(6.8%/12,300,Tuition!K15+(Tuition!K15*0.0105),0,0),PMT(6.8%/12,300,Tuition!K15+((40500)*0.0105),0,0)+PMT(7.9%/12,300,(Tuition!K15-(40500))+((Tuition!K15-(40500))*0.042),0,0)))</f>
        <v>-2454.4564579861067</v>
      </c>
      <c r="H16" s="108"/>
      <c r="I16" s="89">
        <f t="shared" si="0"/>
        <v>-189713.24669477154</v>
      </c>
      <c r="J16" s="102">
        <f t="shared" si="1"/>
        <v>-287506.33092969039</v>
      </c>
      <c r="K16" s="102">
        <f t="shared" si="2"/>
        <v>-481272.2439940215</v>
      </c>
      <c r="L16" s="91">
        <f t="shared" si="3"/>
        <v>-736336.93739583204</v>
      </c>
    </row>
    <row r="17" spans="1:12" ht="14.25" customHeight="1">
      <c r="A17" s="109" t="s">
        <v>257</v>
      </c>
      <c r="B17" s="84">
        <v>72781.862660435072</v>
      </c>
      <c r="C17" s="92">
        <f ca="1">(IF(Tuition!A16&lt;(40500),PMT(6.8%/12,120,Tuition!A16+(Tuition!A16*0.0105),0,0),PMT(6.8%/12,120,Tuition!A16+((40500)*0.0105),0,0)+PMT(7.9%/12,120,(Tuition!A16-(40500))+((Tuition!A16-(40500))*0.042),0,0)))+(IF(Tuition!B16&lt;(40500),PMT(6.8%/12,120,Tuition!B16+(Tuition!B16*0.0105),0,0),PMT(6.8%/12,120,Tuition!B16+((40500)*0.0105),0,0)+PMT(7.9%/12,120,(Tuition!B16-(40500))+((Tuition!B16-(40500))*0.042),0,0)))+(IF(Tuition!C16&lt;(40500),PMT(6.8%/12,120,Tuition!C16+(Tuition!C16*0.0105),0,0),PMT(6.8%/12,120,Tuition!C16+((40500)*0.0105),0,0)+PMT(7.9%/12,120,(Tuition!C16-(40500))+((Tuition!C16-(40500))*0.042),0,0)))+(IF(Tuition!D16&lt;(40500),PMT(6.8%/12,120,Tuition!D16+(Tuition!D16*0.0105),0,0),PMT(6.8%/12,120,Tuition!D16+((40500)*0.0105),0,0)+PMT(7.9%/12,120,(Tuition!D16-(40500))+((Tuition!D16-(40500))*0.042),0,0)))</f>
        <v>-846.37062744874765</v>
      </c>
      <c r="D17" s="101">
        <f ca="1">(IF(Tuition!A16&lt;(40500),PMT(6.8%/12,300,Tuition!A16+(Tuition!A16*0.0105),0,0),PMT(6.8%/12,300,Tuition!A16+((40500)*0.0105),0,0)+PMT(7.9%/12,300,(Tuition!A16-(40500))+((Tuition!A16-(40500))*0.042),0,0)))+(IF(Tuition!B16&lt;(40500),PMT(6.8%/12,300,Tuition!B16+(Tuition!B16*0.0105),0,0),PMT(6.8%/12,300,Tuition!B16+((40500)*0.0105),0,0)+PMT(7.9%/12,300,(Tuition!B16-(40500))+((Tuition!B16-(40500))*0.042),0,0)))+(IF(Tuition!C16&lt;(40500),PMT(6.8%/12,300,Tuition!C16+(Tuition!C16*0.0105),0,0),PMT(6.8%/12,300,Tuition!C16+((40500)*0.0105),0,0)+PMT(7.9%/12,300,(Tuition!C16-(40500))+((Tuition!C16-(40500))*0.042),0,0)))+(IF(Tuition!D16&lt;(40500),PMT(6.8%/12,300,Tuition!D16+(Tuition!D16*0.0105),0,0),PMT(6.8%/12,300,Tuition!D16+((40500)*0.0105),0,0)+PMT(7.9%/12,300,(Tuition!D16-(40500))+((Tuition!D16-(40500))*0.042),0,0)))</f>
        <v>-510.46276824628586</v>
      </c>
      <c r="E17" s="87">
        <v>174805.55756601598</v>
      </c>
      <c r="F17" s="93">
        <f ca="1">(IF(Tuition!H16&lt;(40500),PMT(6.8%/12,120,Tuition!H16+(Tuition!H16*0.0105),0,0),PMT(6.8%/12,120,Tuition!H16+((40500)*0.0105),0,0)+PMT(7.9%/12,120,(Tuition!H16-(40500))+((Tuition!H16-(40500))*0.042),0,0)))+(IF(Tuition!I16&lt;(40500),PMT(6.8%/12,120,Tuition!I16+(Tuition!I16*0.0105),0,0),PMT(6.8%/12,120,Tuition!I16+((40500)*0.0105),0,0)+PMT(7.9%/12,120,(Tuition!I16-(40500))+((Tuition!I16-(40500))*0.042),0,0)))+(IF(Tuition!J16&lt;(40500),PMT(6.8%/12,120,Tuition!J16+(Tuition!J16*0.0105),0,0),PMT(6.8%/12,120,Tuition!J16+((40500)*0.0105),0,0)+PMT(7.9%/12,120,(Tuition!J16-(40500))+((Tuition!J16-(40500))*0.042),0,0)))+(IF(Tuition!K16&lt;(40500),PMT(6.8%/12,120,Tuition!K16+(Tuition!K16*0.0105),0,0),PMT(6.8%/12,120,Tuition!K16+((40500)*0.0105),0,0)+PMT(7.9%/12,120,(Tuition!K16-(40500))+((Tuition!K16-(40500))*0.042),0,0)))</f>
        <v>-2211.1310040704102</v>
      </c>
      <c r="G17" s="101">
        <f ca="1">(IF(Tuition!H16&lt;(40500),PMT(6.8%/12,300,Tuition!H16+(Tuition!H16*0.0105),0,0),PMT(6.8%/12,300,Tuition!H16+((40500)*0.0105),0,0)+PMT(7.9%/12,300,(Tuition!H16-(40500))+((Tuition!H16-(40500))*0.042),0,0)))+(IF(Tuition!I16&lt;(40500),PMT(6.8%/12,300,Tuition!I16+(Tuition!I16*0.0105),0,0),PMT(6.8%/12,300,Tuition!I16+((40500)*0.0105),0,0)+PMT(7.9%/12,300,(Tuition!I16-(40500))+((Tuition!I16-(40500))*0.042),0,0)))+(IF(Tuition!J16&lt;(40500),PMT(6.8%/12,300,Tuition!J16+(Tuition!J16*0.0105),0,0),PMT(6.8%/12,300,Tuition!J16+((40500)*0.0105),0,0)+PMT(7.9%/12,300,(Tuition!J16-(40500))+((Tuition!J16-(40500))*0.042),0,0)))+(IF(Tuition!K16&lt;(40500),PMT(6.8%/12,300,Tuition!K16+(Tuition!K16*0.0105),0,0),PMT(6.8%/12,300,Tuition!K16+((40500)*0.0105),0,0)+PMT(7.9%/12,300,(Tuition!K16-(40500))+((Tuition!K16-(40500))*0.042),0,0)))</f>
        <v>-1339.0376762465035</v>
      </c>
      <c r="H17" s="110"/>
      <c r="I17" s="99">
        <f t="shared" si="0"/>
        <v>-101564.47529384971</v>
      </c>
      <c r="J17" s="104">
        <f t="shared" si="1"/>
        <v>-153138.83047388576</v>
      </c>
      <c r="K17" s="104">
        <f t="shared" si="2"/>
        <v>-265335.72048844921</v>
      </c>
      <c r="L17" s="100">
        <f t="shared" si="3"/>
        <v>-401711.30287395103</v>
      </c>
    </row>
    <row r="18" spans="1:12" s="80" customFormat="1" ht="14.25" customHeight="1">
      <c r="A18" s="107" t="s">
        <v>258</v>
      </c>
      <c r="B18" s="83">
        <v>72781.862660435072</v>
      </c>
      <c r="C18" s="89">
        <f ca="1">(IF(Tuition!A17&lt;(40500),PMT(6.8%/12,120,Tuition!A17+(Tuition!A17*0.0105),0,0),PMT(6.8%/12,120,Tuition!A17+((40500)*0.0105),0,0)+PMT(7.9%/12,120,(Tuition!A17-(40500))+((Tuition!A17-(40500))*0.042),0,0)))+(IF(Tuition!B17&lt;(40500),PMT(6.8%/12,120,Tuition!B17+(Tuition!B17*0.0105),0,0),PMT(6.8%/12,120,Tuition!B17+((40500)*0.0105),0,0)+PMT(7.9%/12,120,(Tuition!B17-(40500))+((Tuition!B17-(40500))*0.042),0,0)))+(IF(Tuition!C17&lt;(40500),PMT(6.8%/12,120,Tuition!C17+(Tuition!C17*0.0105),0,0),PMT(6.8%/12,120,Tuition!C17+((40500)*0.0105),0,0)+PMT(7.9%/12,120,(Tuition!C17-(40500))+((Tuition!C17-(40500))*0.042),0,0)))+(IF(Tuition!D17&lt;(40500),PMT(6.8%/12,120,Tuition!D17+(Tuition!D17*0.0105),0,0),PMT(6.8%/12,120,Tuition!D17+((40500)*0.0105),0,0)+PMT(7.9%/12,120,(Tuition!D17-(40500))+((Tuition!D17-(40500))*0.042),0,0)))</f>
        <v>-846.37062744874765</v>
      </c>
      <c r="D18" s="102">
        <f ca="1">(IF(Tuition!A17&lt;(40500),PMT(6.8%/12,300,Tuition!A17+(Tuition!A17*0.0105),0,0),PMT(6.8%/12,300,Tuition!A17+((40500)*0.0105),0,0)+PMT(7.9%/12,300,(Tuition!A17-(40500))+((Tuition!A17-(40500))*0.042),0,0)))+(IF(Tuition!B17&lt;(40500),PMT(6.8%/12,300,Tuition!B17+(Tuition!B17*0.0105),0,0),PMT(6.8%/12,300,Tuition!B17+((40500)*0.0105),0,0)+PMT(7.9%/12,300,(Tuition!B17-(40500))+((Tuition!B17-(40500))*0.042),0,0)))+(IF(Tuition!C17&lt;(40500),PMT(6.8%/12,300,Tuition!C17+(Tuition!C17*0.0105),0,0),PMT(6.8%/12,300,Tuition!C17+((40500)*0.0105),0,0)+PMT(7.9%/12,300,(Tuition!C17-(40500))+((Tuition!C17-(40500))*0.042),0,0)))+(IF(Tuition!D17&lt;(40500),PMT(6.8%/12,300,Tuition!D17+(Tuition!D17*0.0105),0,0),PMT(6.8%/12,300,Tuition!D17+((40500)*0.0105),0,0)+PMT(7.9%/12,300,(Tuition!D17-(40500))+((Tuition!D17-(40500))*0.042),0,0)))</f>
        <v>-510.46276824628586</v>
      </c>
      <c r="E18" s="86">
        <v>95544</v>
      </c>
      <c r="F18" s="90">
        <f ca="1">(IF(Tuition!H17&lt;(40500),PMT(6.8%/12,120,Tuition!H17+(Tuition!H17*0.0105),0,0),PMT(6.8%/12,120,Tuition!H17+((40500)*0.0105),0,0)+PMT(7.9%/12,120,(Tuition!H17-(40500))+((Tuition!H17-(40500))*0.042),0,0)))+(IF(Tuition!I17&lt;(40500),PMT(6.8%/12,120,Tuition!I17+(Tuition!I17*0.0105),0,0),PMT(6.8%/12,120,Tuition!I17+((40500)*0.0105),0,0)+PMT(7.9%/12,120,(Tuition!I17-(40500))+((Tuition!I17-(40500))*0.042),0,0)))+(IF(Tuition!J17&lt;(40500),PMT(6.8%/12,120,Tuition!J17+(Tuition!J17*0.0105),0,0),PMT(6.8%/12,120,Tuition!J17+((40500)*0.0105),0,0)+PMT(7.9%/12,120,(Tuition!J17-(40500))+((Tuition!J17-(40500))*0.042),0,0)))+(IF(Tuition!K17&lt;(40500),PMT(6.8%/12,120,Tuition!K17+(Tuition!K17*0.0105),0,0),PMT(6.8%/12,120,Tuition!K17+((40500)*0.0105),0,0)+PMT(7.9%/12,120,(Tuition!K17-(40500))+((Tuition!K17-(40500))*0.042),0,0)))</f>
        <v>-1111.0685035122424</v>
      </c>
      <c r="G18" s="102">
        <f ca="1">(IF(Tuition!H17&lt;(40500),PMT(6.8%/12,300,Tuition!H17+(Tuition!H17*0.0105),0,0),PMT(6.8%/12,300,Tuition!H17+((40500)*0.0105),0,0)+PMT(7.9%/12,300,(Tuition!H17-(40500))+((Tuition!H17-(40500))*0.042),0,0)))+(IF(Tuition!I17&lt;(40500),PMT(6.8%/12,300,Tuition!I17+(Tuition!I17*0.0105),0,0),PMT(6.8%/12,300,Tuition!I17+((40500)*0.0105),0,0)+PMT(7.9%/12,300,(Tuition!I17-(40500))+((Tuition!I17-(40500))*0.042),0,0)))+(IF(Tuition!J17&lt;(40500),PMT(6.8%/12,300,Tuition!J17+(Tuition!J17*0.0105),0,0),PMT(6.8%/12,300,Tuition!J17+((40500)*0.0105),0,0)+PMT(7.9%/12,300,(Tuition!J17-(40500))+((Tuition!J17-(40500))*0.042),0,0)))+(IF(Tuition!K17&lt;(40500),PMT(6.8%/12,300,Tuition!K17+(Tuition!K17*0.0105),0,0),PMT(6.8%/12,300,Tuition!K17+((40500)*0.0105),0,0)+PMT(7.9%/12,300,(Tuition!K17-(40500))+((Tuition!K17-(40500))*0.042),0,0)))</f>
        <v>-670.10726225664291</v>
      </c>
      <c r="H18" s="108"/>
      <c r="I18" s="89">
        <f t="shared" si="0"/>
        <v>-101564.47529384971</v>
      </c>
      <c r="J18" s="102">
        <f t="shared" si="1"/>
        <v>-153138.83047388576</v>
      </c>
      <c r="K18" s="102">
        <f t="shared" si="2"/>
        <v>-133328.22042146907</v>
      </c>
      <c r="L18" s="91">
        <f t="shared" si="3"/>
        <v>-201032.17867699289</v>
      </c>
    </row>
    <row r="19" spans="1:12" ht="14.25" customHeight="1">
      <c r="A19" s="109" t="s">
        <v>259</v>
      </c>
      <c r="B19" s="84">
        <v>71853</v>
      </c>
      <c r="C19" s="92">
        <f ca="1">(IF(Tuition!A18&lt;(40500),PMT(6.8%/12,120,Tuition!A18+(Tuition!A18*0.0105),0,0),PMT(6.8%/12,120,Tuition!A18+((40500)*0.0105),0,0)+PMT(7.9%/12,120,(Tuition!A18-(40500))+((Tuition!A18-(40500))*0.042),0,0)))+(IF(Tuition!B18&lt;(40500),PMT(6.8%/12,120,Tuition!B18+(Tuition!B18*0.0105),0,0),PMT(6.8%/12,120,Tuition!B18+((40500)*0.0105),0,0)+PMT(7.9%/12,120,(Tuition!B18-(40500))+((Tuition!B18-(40500))*0.042),0,0)))+(IF(Tuition!C18&lt;(40500),PMT(6.8%/12,120,Tuition!C18+(Tuition!C18*0.0105),0,0),PMT(6.8%/12,120,Tuition!C18+((40500)*0.0105),0,0)+PMT(7.9%/12,120,(Tuition!C18-(40500))+((Tuition!C18-(40500))*0.042),0,0)))+(IF(Tuition!D18&lt;(40500),PMT(6.8%/12,120,Tuition!D18+(Tuition!D18*0.0105),0,0),PMT(6.8%/12,120,Tuition!D18+((40500)*0.0105),0,0)+PMT(7.9%/12,120,(Tuition!D18-(40500))+((Tuition!D18-(40500))*0.042),0,0)))</f>
        <v>-835.56900677033764</v>
      </c>
      <c r="D19" s="101">
        <f ca="1">(IF(Tuition!A18&lt;(40500),PMT(6.8%/12,300,Tuition!A18+(Tuition!A18*0.0105),0,0),PMT(6.8%/12,300,Tuition!A18+((40500)*0.0105),0,0)+PMT(7.9%/12,300,(Tuition!A18-(40500))+((Tuition!A18-(40500))*0.042),0,0)))+(IF(Tuition!B18&lt;(40500),PMT(6.8%/12,300,Tuition!B18+(Tuition!B18*0.0105),0,0),PMT(6.8%/12,300,Tuition!B18+((40500)*0.0105),0,0)+PMT(7.9%/12,300,(Tuition!B18-(40500))+((Tuition!B18-(40500))*0.042),0,0)))+(IF(Tuition!C18&lt;(40500),PMT(6.8%/12,300,Tuition!C18+(Tuition!C18*0.0105),0,0),PMT(6.8%/12,300,Tuition!C18+((40500)*0.0105),0,0)+PMT(7.9%/12,300,(Tuition!C18-(40500))+((Tuition!C18-(40500))*0.042),0,0)))+(IF(Tuition!D18&lt;(40500),PMT(6.8%/12,300,Tuition!D18+(Tuition!D18*0.0105),0,0),PMT(6.8%/12,300,Tuition!D18+((40500)*0.0105),0,0)+PMT(7.9%/12,300,(Tuition!D18-(40500))+((Tuition!D18-(40500))*0.042),0,0)))</f>
        <v>-503.94809841462114</v>
      </c>
      <c r="E19" s="87">
        <v>162662</v>
      </c>
      <c r="F19" s="93">
        <f ca="1">(IF(Tuition!H18&lt;(40500),PMT(6.8%/12,120,Tuition!H18+(Tuition!H18*0.0105),0,0),PMT(6.8%/12,120,Tuition!H18+((40500)*0.0105),0,0)+PMT(7.9%/12,120,(Tuition!H18-(40500))+((Tuition!H18-(40500))*0.042),0,0)))+(IF(Tuition!I18&lt;(40500),PMT(6.8%/12,120,Tuition!I18+(Tuition!I18*0.0105),0,0),PMT(6.8%/12,120,Tuition!I18+((40500)*0.0105),0,0)+PMT(7.9%/12,120,(Tuition!I18-(40500))+((Tuition!I18-(40500))*0.042),0,0)))+(IF(Tuition!J18&lt;(40500),PMT(6.8%/12,120,Tuition!J18+(Tuition!J18*0.0105),0,0),PMT(6.8%/12,120,Tuition!J18+((40500)*0.0105),0,0)+PMT(7.9%/12,120,(Tuition!J18-(40500))+((Tuition!J18-(40500))*0.042),0,0)))+(IF(Tuition!K18&lt;(40500),PMT(6.8%/12,120,Tuition!K18+(Tuition!K18*0.0105),0,0),PMT(6.8%/12,120,Tuition!K18+((40500)*0.0105),0,0)+PMT(7.9%/12,120,(Tuition!K18-(40500))+((Tuition!K18-(40500))*0.042),0,0)))</f>
        <v>-1971.8965400494121</v>
      </c>
      <c r="G19" s="101">
        <f ca="1">(IF(Tuition!H18&lt;(40500),PMT(6.8%/12,300,Tuition!H18+(Tuition!H18*0.0105),0,0),PMT(6.8%/12,300,Tuition!H18+((40500)*0.0105),0,0)+PMT(7.9%/12,300,(Tuition!H18-(40500))+((Tuition!H18-(40500))*0.042),0,0)))+(IF(Tuition!I18&lt;(40500),PMT(6.8%/12,300,Tuition!I18+(Tuition!I18*0.0105),0,0),PMT(6.8%/12,300,Tuition!I18+((40500)*0.0105),0,0)+PMT(7.9%/12,300,(Tuition!I18-(40500))+((Tuition!I18-(40500))*0.042),0,0)))+(IF(Tuition!J18&lt;(40500),PMT(6.8%/12,300,Tuition!J18+(Tuition!J18*0.0105),0,0),PMT(6.8%/12,300,Tuition!J18+((40500)*0.0105),0,0)+PMT(7.9%/12,300,(Tuition!J18-(40500))+((Tuition!J18-(40500))*0.042),0,0)))+(IF(Tuition!K18&lt;(40500),PMT(6.8%/12,300,Tuition!K18+(Tuition!K18*0.0105),0,0),PMT(6.8%/12,300,Tuition!K18+((40500)*0.0105),0,0)+PMT(7.9%/12,300,(Tuition!K18-(40500))+((Tuition!K18-(40500))*0.042),0,0)))</f>
        <v>-1191.7491673089548</v>
      </c>
      <c r="H19" s="110"/>
      <c r="I19" s="99">
        <f t="shared" si="0"/>
        <v>-100268.28081244051</v>
      </c>
      <c r="J19" s="104">
        <f t="shared" si="1"/>
        <v>-151184.42952438633</v>
      </c>
      <c r="K19" s="104">
        <f t="shared" si="2"/>
        <v>-236627.58480592945</v>
      </c>
      <c r="L19" s="100">
        <f t="shared" si="3"/>
        <v>-357524.75019268645</v>
      </c>
    </row>
    <row r="20" spans="1:12" s="80" customFormat="1" ht="14.25" customHeight="1">
      <c r="A20" s="107" t="s">
        <v>260</v>
      </c>
      <c r="B20" s="83">
        <v>94448.787411053578</v>
      </c>
      <c r="C20" s="89">
        <f ca="1">(IF(Tuition!A19&lt;(40500),PMT(6.8%/12,120,Tuition!A19+(Tuition!A19*0.0105),0,0),PMT(6.8%/12,120,Tuition!A19+((40500)*0.0105),0,0)+PMT(7.9%/12,120,(Tuition!A19-(40500))+((Tuition!A19-(40500))*0.042),0,0)))+(IF(Tuition!B19&lt;(40500),PMT(6.8%/12,120,Tuition!B19+(Tuition!B19*0.0105),0,0),PMT(6.8%/12,120,Tuition!B19+((40500)*0.0105),0,0)+PMT(7.9%/12,120,(Tuition!B19-(40500))+((Tuition!B19-(40500))*0.042),0,0)))+(IF(Tuition!C19&lt;(40500),PMT(6.8%/12,120,Tuition!C19+(Tuition!C19*0.0105),0,0),PMT(6.8%/12,120,Tuition!C19+((40500)*0.0105),0,0)+PMT(7.9%/12,120,(Tuition!C19-(40500))+((Tuition!C19-(40500))*0.042),0,0)))+(IF(Tuition!D19&lt;(40500),PMT(6.8%/12,120,Tuition!D19+(Tuition!D19*0.0105),0,0),PMT(6.8%/12,120,Tuition!D19+((40500)*0.0105),0,0)+PMT(7.9%/12,120,(Tuition!D19-(40500))+((Tuition!D19-(40500))*0.042),0,0)))</f>
        <v>-1098.3324215790128</v>
      </c>
      <c r="D20" s="102">
        <f ca="1">(IF(Tuition!A19&lt;(40500),PMT(6.8%/12,300,Tuition!A19+(Tuition!A19*0.0105),0,0),PMT(6.8%/12,300,Tuition!A19+((40500)*0.0105),0,0)+PMT(7.9%/12,300,(Tuition!A19-(40500))+((Tuition!A19-(40500))*0.042),0,0)))+(IF(Tuition!B19&lt;(40500),PMT(6.8%/12,300,Tuition!B19+(Tuition!B19*0.0105),0,0),PMT(6.8%/12,300,Tuition!B19+((40500)*0.0105),0,0)+PMT(7.9%/12,300,(Tuition!B19-(40500))+((Tuition!B19-(40500))*0.042),0,0)))+(IF(Tuition!C19&lt;(40500),PMT(6.8%/12,300,Tuition!C19+(Tuition!C19*0.0105),0,0),PMT(6.8%/12,300,Tuition!C19+((40500)*0.0105),0,0)+PMT(7.9%/12,300,(Tuition!C19-(40500))+((Tuition!C19-(40500))*0.042),0,0)))+(IF(Tuition!D19&lt;(40500),PMT(6.8%/12,300,Tuition!D19+(Tuition!D19*0.0105),0,0),PMT(6.8%/12,300,Tuition!D19+((40500)*0.0105),0,0)+PMT(7.9%/12,300,(Tuition!D19-(40500))+((Tuition!D19-(40500))*0.042),0,0)))</f>
        <v>-662.42588080340784</v>
      </c>
      <c r="E20" s="86">
        <v>179619.43368975705</v>
      </c>
      <c r="F20" s="90">
        <f ca="1">(IF(Tuition!H19&lt;(40500),PMT(6.8%/12,120,Tuition!H19+(Tuition!H19*0.0105),0,0),PMT(6.8%/12,120,Tuition!H19+((40500)*0.0105),0,0)+PMT(7.9%/12,120,(Tuition!H19-(40500))+((Tuition!H19-(40500))*0.042),0,0)))+(IF(Tuition!I19&lt;(40500),PMT(6.8%/12,120,Tuition!I19+(Tuition!I19*0.0105),0,0),PMT(6.8%/12,120,Tuition!I19+((40500)*0.0105),0,0)+PMT(7.9%/12,120,(Tuition!I19-(40500))+((Tuition!I19-(40500))*0.042),0,0)))+(IF(Tuition!J19&lt;(40500),PMT(6.8%/12,120,Tuition!J19+(Tuition!J19*0.0105),0,0),PMT(6.8%/12,120,Tuition!J19+((40500)*0.0105),0,0)+PMT(7.9%/12,120,(Tuition!J19-(40500))+((Tuition!J19-(40500))*0.042),0,0)))+(IF(Tuition!K19&lt;(40500),PMT(6.8%/12,120,Tuition!K19+(Tuition!K19*0.0105),0,0),PMT(6.8%/12,120,Tuition!K19+((40500)*0.0105),0,0)+PMT(7.9%/12,120,(Tuition!K19-(40500))+((Tuition!K19-(40500))*0.042),0,0)))</f>
        <v>-2313.7341299461632</v>
      </c>
      <c r="G20" s="102">
        <f ca="1">(IF(Tuition!H19&lt;(40500),PMT(6.8%/12,300,Tuition!H19+(Tuition!H19*0.0105),0,0),PMT(6.8%/12,300,Tuition!H19+((40500)*0.0105),0,0)+PMT(7.9%/12,300,(Tuition!H19-(40500))+((Tuition!H19-(40500))*0.042),0,0)))+(IF(Tuition!I19&lt;(40500),PMT(6.8%/12,300,Tuition!I19+(Tuition!I19*0.0105),0,0),PMT(6.8%/12,300,Tuition!I19+((40500)*0.0105),0,0)+PMT(7.9%/12,300,(Tuition!I19-(40500))+((Tuition!I19-(40500))*0.042),0,0)))+(IF(Tuition!J19&lt;(40500),PMT(6.8%/12,300,Tuition!J19+(Tuition!J19*0.0105),0,0),PMT(6.8%/12,300,Tuition!J19+((40500)*0.0105),0,0)+PMT(7.9%/12,300,(Tuition!J19-(40500))+((Tuition!J19-(40500))*0.042),0,0)))+(IF(Tuition!K19&lt;(40500),PMT(6.8%/12,300,Tuition!K19+(Tuition!K19*0.0105),0,0),PMT(6.8%/12,300,Tuition!K19+((40500)*0.0105),0,0)+PMT(7.9%/12,300,(Tuition!K19-(40500))+((Tuition!K19-(40500))*0.042),0,0)))</f>
        <v>-1402.3473215557829</v>
      </c>
      <c r="H20" s="108"/>
      <c r="I20" s="89">
        <f t="shared" si="0"/>
        <v>-131799.89058948154</v>
      </c>
      <c r="J20" s="102">
        <f t="shared" si="1"/>
        <v>-198727.76424102235</v>
      </c>
      <c r="K20" s="102">
        <f t="shared" si="2"/>
        <v>-277648.09559353959</v>
      </c>
      <c r="L20" s="91">
        <f t="shared" si="3"/>
        <v>-420704.19646673487</v>
      </c>
    </row>
    <row r="21" spans="1:12" ht="14.25" customHeight="1">
      <c r="A21" s="109" t="s">
        <v>261</v>
      </c>
      <c r="B21" s="84">
        <v>130171.87186749325</v>
      </c>
      <c r="C21" s="92">
        <f ca="1">(IF(Tuition!A20&lt;(40500),PMT(6.8%/12,120,Tuition!A20+(Tuition!A20*0.0105),0,0),PMT(6.8%/12,120,Tuition!A20+((40500)*0.0105),0,0)+PMT(7.9%/12,120,(Tuition!A20-(40500))+((Tuition!A20-(40500))*0.042),0,0)))+(IF(Tuition!B20&lt;(40500),PMT(6.8%/12,120,Tuition!B20+(Tuition!B20*0.0105),0,0),PMT(6.8%/12,120,Tuition!B20+((40500)*0.0105),0,0)+PMT(7.9%/12,120,(Tuition!B20-(40500))+((Tuition!B20-(40500))*0.042),0,0)))+(IF(Tuition!C20&lt;(40500),PMT(6.8%/12,120,Tuition!C20+(Tuition!C20*0.0105),0,0),PMT(6.8%/12,120,Tuition!C20+((40500)*0.0105),0,0)+PMT(7.9%/12,120,(Tuition!C20-(40500))+((Tuition!C20-(40500))*0.042),0,0)))+(IF(Tuition!D20&lt;(40500),PMT(6.8%/12,120,Tuition!D20+(Tuition!D20*0.0105),0,0),PMT(6.8%/12,120,Tuition!D20+((40500)*0.0105),0,0)+PMT(7.9%/12,120,(Tuition!D20-(40500))+((Tuition!D20-(40500))*0.042),0,0)))</f>
        <v>-1513.7514325881591</v>
      </c>
      <c r="D21" s="101">
        <f ca="1">(IF(Tuition!A20&lt;(40500),PMT(6.8%/12,300,Tuition!A20+(Tuition!A20*0.0105),0,0),PMT(6.8%/12,300,Tuition!A20+((40500)*0.0105),0,0)+PMT(7.9%/12,300,(Tuition!A20-(40500))+((Tuition!A20-(40500))*0.042),0,0)))+(IF(Tuition!B20&lt;(40500),PMT(6.8%/12,300,Tuition!B20+(Tuition!B20*0.0105),0,0),PMT(6.8%/12,300,Tuition!B20+((40500)*0.0105),0,0)+PMT(7.9%/12,300,(Tuition!B20-(40500))+((Tuition!B20-(40500))*0.042),0,0)))+(IF(Tuition!C20&lt;(40500),PMT(6.8%/12,300,Tuition!C20+(Tuition!C20*0.0105),0,0),PMT(6.8%/12,300,Tuition!C20+((40500)*0.0105),0,0)+PMT(7.9%/12,300,(Tuition!C20-(40500))+((Tuition!C20-(40500))*0.042),0,0)))+(IF(Tuition!D20&lt;(40500),PMT(6.8%/12,300,Tuition!D20+(Tuition!D20*0.0105),0,0),PMT(6.8%/12,300,Tuition!D20+((40500)*0.0105),0,0)+PMT(7.9%/12,300,(Tuition!D20-(40500))+((Tuition!D20-(40500))*0.042),0,0)))</f>
        <v>-912.97325504425623</v>
      </c>
      <c r="E21" s="87">
        <v>280208.8265845399</v>
      </c>
      <c r="F21" s="93">
        <f ca="1">(IF(Tuition!H20&lt;(40500),PMT(6.8%/12,120,Tuition!H20+(Tuition!H20*0.0105),0,0),PMT(6.8%/12,120,Tuition!H20+((40500)*0.0105),0,0)+PMT(7.9%/12,120,(Tuition!H20-(40500))+((Tuition!H20-(40500))*0.042),0,0)))+(IF(Tuition!I20&lt;(40500),PMT(6.8%/12,120,Tuition!I20+(Tuition!I20*0.0105),0,0),PMT(6.8%/12,120,Tuition!I20+((40500)*0.0105),0,0)+PMT(7.9%/12,120,(Tuition!I20-(40500))+((Tuition!I20-(40500))*0.042),0,0)))+(IF(Tuition!J20&lt;(40500),PMT(6.8%/12,120,Tuition!J20+(Tuition!J20*0.0105),0,0),PMT(6.8%/12,120,Tuition!J20+((40500)*0.0105),0,0)+PMT(7.9%/12,120,(Tuition!J20-(40500))+((Tuition!J20-(40500))*0.042),0,0)))+(IF(Tuition!K20&lt;(40500),PMT(6.8%/12,120,Tuition!K20+(Tuition!K20*0.0105),0,0),PMT(6.8%/12,120,Tuition!K20+((40500)*0.0105),0,0)+PMT(7.9%/12,120,(Tuition!K20-(40500))+((Tuition!K20-(40500))*0.042),0,0)))</f>
        <v>-4732.1626656105655</v>
      </c>
      <c r="G21" s="101">
        <f ca="1">(IF(Tuition!H20&lt;(40500),PMT(6.8%/12,300,Tuition!H20+(Tuition!H20*0.0105),0,0),PMT(6.8%/12,300,Tuition!H20+((40500)*0.0105),0,0)+PMT(7.9%/12,300,(Tuition!H20-(40500))+((Tuition!H20-(40500))*0.042),0,0)))+(IF(Tuition!I20&lt;(40500),PMT(6.8%/12,300,Tuition!I20+(Tuition!I20*0.0105),0,0),PMT(6.8%/12,300,Tuition!I20+((40500)*0.0105),0,0)+PMT(7.9%/12,300,(Tuition!I20-(40500))+((Tuition!I20-(40500))*0.042),0,0)))+(IF(Tuition!J20&lt;(40500),PMT(6.8%/12,300,Tuition!J20+(Tuition!J20*0.0105),0,0),PMT(6.8%/12,300,Tuition!J20+((40500)*0.0105),0,0)+PMT(7.9%/12,300,(Tuition!J20-(40500))+((Tuition!J20-(40500))*0.042),0,0)))+(IF(Tuition!K20&lt;(40500),PMT(6.8%/12,300,Tuition!K20+(Tuition!K20*0.0105),0,0),PMT(6.8%/12,300,Tuition!K20+((40500)*0.0105),0,0)+PMT(7.9%/12,300,(Tuition!K20-(40500))+((Tuition!K20-(40500))*0.042),0,0)))</f>
        <v>-2899.1860954942331</v>
      </c>
      <c r="H21" s="110"/>
      <c r="I21" s="99">
        <f t="shared" si="0"/>
        <v>-181650.17191057908</v>
      </c>
      <c r="J21" s="104">
        <f t="shared" si="1"/>
        <v>-273891.97651327687</v>
      </c>
      <c r="K21" s="104">
        <f t="shared" si="2"/>
        <v>-567859.51987326785</v>
      </c>
      <c r="L21" s="100">
        <f t="shared" si="3"/>
        <v>-869755.82864826987</v>
      </c>
    </row>
    <row r="22" spans="1:12" s="80" customFormat="1" ht="14.25" customHeight="1">
      <c r="A22" s="107" t="s">
        <v>262</v>
      </c>
      <c r="B22" s="83">
        <v>130171.87186749325</v>
      </c>
      <c r="C22" s="89">
        <f ca="1">(IF(Tuition!A21&lt;(40500),PMT(6.8%/12,120,Tuition!A21+(Tuition!A21*0.0105),0,0),PMT(6.8%/12,120,Tuition!A21+((40500)*0.0105),0,0)+PMT(7.9%/12,120,(Tuition!A21-(40500))+((Tuition!A21-(40500))*0.042),0,0)))+(IF(Tuition!B21&lt;(40500),PMT(6.8%/12,120,Tuition!B21+(Tuition!B21*0.0105),0,0),PMT(6.8%/12,120,Tuition!B21+((40500)*0.0105),0,0)+PMT(7.9%/12,120,(Tuition!B21-(40500))+((Tuition!B21-(40500))*0.042),0,0)))+(IF(Tuition!C21&lt;(40500),PMT(6.8%/12,120,Tuition!C21+(Tuition!C21*0.0105),0,0),PMT(6.8%/12,120,Tuition!C21+((40500)*0.0105),0,0)+PMT(7.9%/12,120,(Tuition!C21-(40500))+((Tuition!C21-(40500))*0.042),0,0)))+(IF(Tuition!D21&lt;(40500),PMT(6.8%/12,120,Tuition!D21+(Tuition!D21*0.0105),0,0),PMT(6.8%/12,120,Tuition!D21+((40500)*0.0105),0,0)+PMT(7.9%/12,120,(Tuition!D21-(40500))+((Tuition!D21-(40500))*0.042),0,0)))</f>
        <v>-1513.7514325881591</v>
      </c>
      <c r="D22" s="102">
        <f ca="1">(IF(Tuition!A21&lt;(40500),PMT(6.8%/12,300,Tuition!A21+(Tuition!A21*0.0105),0,0),PMT(6.8%/12,300,Tuition!A21+((40500)*0.0105),0,0)+PMT(7.9%/12,300,(Tuition!A21-(40500))+((Tuition!A21-(40500))*0.042),0,0)))+(IF(Tuition!B21&lt;(40500),PMT(6.8%/12,300,Tuition!B21+(Tuition!B21*0.0105),0,0),PMT(6.8%/12,300,Tuition!B21+((40500)*0.0105),0,0)+PMT(7.9%/12,300,(Tuition!B21-(40500))+((Tuition!B21-(40500))*0.042),0,0)))+(IF(Tuition!C21&lt;(40500),PMT(6.8%/12,300,Tuition!C21+(Tuition!C21*0.0105),0,0),PMT(6.8%/12,300,Tuition!C21+((40500)*0.0105),0,0)+PMT(7.9%/12,300,(Tuition!C21-(40500))+((Tuition!C21-(40500))*0.042),0,0)))+(IF(Tuition!D21&lt;(40500),PMT(6.8%/12,300,Tuition!D21+(Tuition!D21*0.0105),0,0),PMT(6.8%/12,300,Tuition!D21+((40500)*0.0105),0,0)+PMT(7.9%/12,300,(Tuition!D21-(40500))+((Tuition!D21-(40500))*0.042),0,0)))</f>
        <v>-912.97325504425623</v>
      </c>
      <c r="E22" s="86">
        <v>163645.87186749326</v>
      </c>
      <c r="F22" s="90">
        <f ca="1">(IF(Tuition!H21&lt;(40500),PMT(6.8%/12,120,Tuition!H21+(Tuition!H21*0.0105),0,0),PMT(6.8%/12,120,Tuition!H21+((40500)*0.0105),0,0)+PMT(7.9%/12,120,(Tuition!H21-(40500))+((Tuition!H21-(40500))*0.042),0,0)))+(IF(Tuition!I21&lt;(40500),PMT(6.8%/12,120,Tuition!I21+(Tuition!I21*0.0105),0,0),PMT(6.8%/12,120,Tuition!I21+((40500)*0.0105),0,0)+PMT(7.9%/12,120,(Tuition!I21-(40500))+((Tuition!I21-(40500))*0.042),0,0)))+(IF(Tuition!J21&lt;(40500),PMT(6.8%/12,120,Tuition!J21+(Tuition!J21*0.0105),0,0),PMT(6.8%/12,120,Tuition!J21+((40500)*0.0105),0,0)+PMT(7.9%/12,120,(Tuition!J21-(40500))+((Tuition!J21-(40500))*0.042),0,0)))+(IF(Tuition!K21&lt;(40500),PMT(6.8%/12,120,Tuition!K21+(Tuition!K21*0.0105),0,0),PMT(6.8%/12,120,Tuition!K21+((40500)*0.0105),0,0)+PMT(7.9%/12,120,(Tuition!K21-(40500))+((Tuition!K21-(40500))*0.042),0,0)))</f>
        <v>-2177.4787983511624</v>
      </c>
      <c r="G22" s="102">
        <f ca="1">(IF(Tuition!H21&lt;(40500),PMT(6.8%/12,300,Tuition!H21+(Tuition!H21*0.0105),0,0),PMT(6.8%/12,300,Tuition!H21+((40500)*0.0105),0,0)+PMT(7.9%/12,300,(Tuition!H21-(40500))+((Tuition!H21-(40500))*0.042),0,0)))+(IF(Tuition!I21&lt;(40500),PMT(6.8%/12,300,Tuition!I21+(Tuition!I21*0.0105),0,0),PMT(6.8%/12,300,Tuition!I21+((40500)*0.0105),0,0)+PMT(7.9%/12,300,(Tuition!I21-(40500))+((Tuition!I21-(40500))*0.042),0,0)))+(IF(Tuition!J21&lt;(40500),PMT(6.8%/12,300,Tuition!J21+(Tuition!J21*0.0105),0,0),PMT(6.8%/12,300,Tuition!J21+((40500)*0.0105),0,0)+PMT(7.9%/12,300,(Tuition!J21-(40500))+((Tuition!J21-(40500))*0.042),0,0)))+(IF(Tuition!K21&lt;(40500),PMT(6.8%/12,300,Tuition!K21+(Tuition!K21*0.0105),0,0),PMT(6.8%/12,300,Tuition!K21+((40500)*0.0105),0,0)+PMT(7.9%/12,300,(Tuition!K21-(40500))+((Tuition!K21-(40500))*0.042),0,0)))</f>
        <v>-1321.6847993505278</v>
      </c>
      <c r="H22" s="108"/>
      <c r="I22" s="89">
        <f t="shared" si="0"/>
        <v>-181650.17191057908</v>
      </c>
      <c r="J22" s="102">
        <f t="shared" si="1"/>
        <v>-273891.97651327687</v>
      </c>
      <c r="K22" s="102">
        <f t="shared" si="2"/>
        <v>-261297.45580213948</v>
      </c>
      <c r="L22" s="91">
        <f t="shared" si="3"/>
        <v>-396505.43980515836</v>
      </c>
    </row>
    <row r="23" spans="1:12" ht="14.25" customHeight="1">
      <c r="A23" s="109" t="s">
        <v>263</v>
      </c>
      <c r="B23" s="84">
        <v>171461.841003343</v>
      </c>
      <c r="C23" s="92">
        <f ca="1">(IF(Tuition!A22&lt;(40500),PMT(6.8%/12,120,Tuition!A22+(Tuition!A22*0.0105),0,0),PMT(6.8%/12,120,Tuition!A22+((40500)*0.0105),0,0)+PMT(7.9%/12,120,(Tuition!A22-(40500))+((Tuition!A22-(40500))*0.042),0,0)))+(IF(Tuition!B22&lt;(40500),PMT(6.8%/12,120,Tuition!B22+(Tuition!B22*0.0105),0,0),PMT(6.8%/12,120,Tuition!B22+((40500)*0.0105),0,0)+PMT(7.9%/12,120,(Tuition!B22-(40500))+((Tuition!B22-(40500))*0.042),0,0)))+(IF(Tuition!C22&lt;(40500),PMT(6.8%/12,120,Tuition!C22+(Tuition!C22*0.0105),0,0),PMT(6.8%/12,120,Tuition!C22+((40500)*0.0105),0,0)+PMT(7.9%/12,120,(Tuition!C22-(40500))+((Tuition!C22-(40500))*0.042),0,0)))+(IF(Tuition!D22&lt;(40500),PMT(6.8%/12,120,Tuition!D22+(Tuition!D22*0.0105),0,0),PMT(6.8%/12,120,Tuition!D22+((40500)*0.0105),0,0)+PMT(7.9%/12,120,(Tuition!D22-(40500))+((Tuition!D22-(40500))*0.042),0,0)))</f>
        <v>-2139.8629110505681</v>
      </c>
      <c r="D23" s="101">
        <f ca="1">(IF(Tuition!A22&lt;(40500),PMT(6.8%/12,300,Tuition!A22+(Tuition!A22*0.0105),0,0),PMT(6.8%/12,300,Tuition!A22+((40500)*0.0105),0,0)+PMT(7.9%/12,300,(Tuition!A22-(40500))+((Tuition!A22-(40500))*0.042),0,0)))+(IF(Tuition!B22&lt;(40500),PMT(6.8%/12,300,Tuition!B22+(Tuition!B22*0.0105),0,0),PMT(6.8%/12,300,Tuition!B22+((40500)*0.0105),0,0)+PMT(7.9%/12,300,(Tuition!B22-(40500))+((Tuition!B22-(40500))*0.042),0,0)))+(IF(Tuition!C22&lt;(40500),PMT(6.8%/12,300,Tuition!C22+(Tuition!C22*0.0105),0,0),PMT(6.8%/12,300,Tuition!C22+((40500)*0.0105),0,0)+PMT(7.9%/12,300,(Tuition!C22-(40500))+((Tuition!C22-(40500))*0.042),0,0)))+(IF(Tuition!D22&lt;(40500),PMT(6.8%/12,300,Tuition!D22+(Tuition!D22*0.0105),0,0),PMT(6.8%/12,300,Tuition!D22+((40500)*0.0105),0,0)+PMT(7.9%/12,300,(Tuition!D22-(40500))+((Tuition!D22-(40500))*0.042),0,0)))</f>
        <v>-1295.0628201936893</v>
      </c>
      <c r="E23" s="87">
        <v>214889.81657403862</v>
      </c>
      <c r="F23" s="93">
        <f ca="1">(IF(Tuition!H22&lt;(40500),PMT(6.8%/12,120,Tuition!H22+(Tuition!H22*0.0105),0,0),PMT(6.8%/12,120,Tuition!H22+((40500)*0.0105),0,0)+PMT(7.9%/12,120,(Tuition!H22-(40500))+((Tuition!H22-(40500))*0.042),0,0)))+(IF(Tuition!I22&lt;(40500),PMT(6.8%/12,120,Tuition!I22+(Tuition!I22*0.0105),0,0),PMT(6.8%/12,120,Tuition!I22+((40500)*0.0105),0,0)+PMT(7.9%/12,120,(Tuition!I22-(40500))+((Tuition!I22-(40500))*0.042),0,0)))+(IF(Tuition!J22&lt;(40500),PMT(6.8%/12,120,Tuition!J22+(Tuition!J22*0.0105),0,0),PMT(6.8%/12,120,Tuition!J22+((40500)*0.0105),0,0)+PMT(7.9%/12,120,(Tuition!J22-(40500))+((Tuition!J22-(40500))*0.042),0,0)))+(IF(Tuition!K22&lt;(40500),PMT(6.8%/12,120,Tuition!K22+(Tuition!K22*0.0105),0,0),PMT(6.8%/12,120,Tuition!K22+((40500)*0.0105),0,0)+PMT(7.9%/12,120,(Tuition!K22-(40500))+((Tuition!K22-(40500))*0.042),0,0)))</f>
        <v>-3158.276543201373</v>
      </c>
      <c r="G23" s="101">
        <f ca="1">(IF(Tuition!H22&lt;(40500),PMT(6.8%/12,300,Tuition!H22+(Tuition!H22*0.0105),0,0),PMT(6.8%/12,300,Tuition!H22+((40500)*0.0105),0,0)+PMT(7.9%/12,300,(Tuition!H22-(40500))+((Tuition!H22-(40500))*0.042),0,0)))+(IF(Tuition!I22&lt;(40500),PMT(6.8%/12,300,Tuition!I22+(Tuition!I22*0.0105),0,0),PMT(6.8%/12,300,Tuition!I22+((40500)*0.0105),0,0)+PMT(7.9%/12,300,(Tuition!I22-(40500))+((Tuition!I22-(40500))*0.042),0,0)))+(IF(Tuition!J22&lt;(40500),PMT(6.8%/12,300,Tuition!J22+(Tuition!J22*0.0105),0,0),PMT(6.8%/12,300,Tuition!J22+((40500)*0.0105),0,0)+PMT(7.9%/12,300,(Tuition!J22-(40500))+((Tuition!J22-(40500))*0.042),0,0)))+(IF(Tuition!K22&lt;(40500),PMT(6.8%/12,300,Tuition!K22+(Tuition!K22*0.0105),0,0),PMT(6.8%/12,300,Tuition!K22+((40500)*0.0105),0,0)+PMT(7.9%/12,300,(Tuition!K22-(40500))+((Tuition!K22-(40500))*0.042),0,0)))</f>
        <v>-1925.0091596043476</v>
      </c>
      <c r="H23" s="110"/>
      <c r="I23" s="99">
        <f t="shared" si="0"/>
        <v>-256783.54932606817</v>
      </c>
      <c r="J23" s="104">
        <f t="shared" si="1"/>
        <v>-388518.84605810681</v>
      </c>
      <c r="K23" s="104">
        <f t="shared" si="2"/>
        <v>-378993.18518416479</v>
      </c>
      <c r="L23" s="100">
        <f t="shared" si="3"/>
        <v>-577502.74788130424</v>
      </c>
    </row>
    <row r="24" spans="1:12" s="80" customFormat="1" ht="14.25" customHeight="1">
      <c r="A24" s="107" t="s">
        <v>264</v>
      </c>
      <c r="B24" s="83">
        <v>86622.877064636545</v>
      </c>
      <c r="C24" s="89">
        <f ca="1">(IF(Tuition!A23&lt;(40500),PMT(6.8%/12,120,Tuition!A23+(Tuition!A23*0.0105),0,0),PMT(6.8%/12,120,Tuition!A23+((40500)*0.0105),0,0)+PMT(7.9%/12,120,(Tuition!A23-(40500))+((Tuition!A23-(40500))*0.042),0,0)))+(IF(Tuition!B23&lt;(40500),PMT(6.8%/12,120,Tuition!B23+(Tuition!B23*0.0105),0,0),PMT(6.8%/12,120,Tuition!B23+((40500)*0.0105),0,0)+PMT(7.9%/12,120,(Tuition!B23-(40500))+((Tuition!B23-(40500))*0.042),0,0)))+(IF(Tuition!C23&lt;(40500),PMT(6.8%/12,120,Tuition!C23+(Tuition!C23*0.0105),0,0),PMT(6.8%/12,120,Tuition!C23+((40500)*0.0105),0,0)+PMT(7.9%/12,120,(Tuition!C23-(40500))+((Tuition!C23-(40500))*0.042),0,0)))+(IF(Tuition!D23&lt;(40500),PMT(6.8%/12,120,Tuition!D23+(Tuition!D23*0.0105),0,0),PMT(6.8%/12,120,Tuition!D23+((40500)*0.0105),0,0)+PMT(7.9%/12,120,(Tuition!D23-(40500))+((Tuition!D23-(40500))*0.042),0,0)))</f>
        <v>-1007.3259481509112</v>
      </c>
      <c r="D24" s="102">
        <f ca="1">(IF(Tuition!A23&lt;(40500),PMT(6.8%/12,300,Tuition!A23+(Tuition!A23*0.0105),0,0),PMT(6.8%/12,300,Tuition!A23+((40500)*0.0105),0,0)+PMT(7.9%/12,300,(Tuition!A23-(40500))+((Tuition!A23-(40500))*0.042),0,0)))+(IF(Tuition!B23&lt;(40500),PMT(6.8%/12,300,Tuition!B23+(Tuition!B23*0.0105),0,0),PMT(6.8%/12,300,Tuition!B23+((40500)*0.0105),0,0)+PMT(7.9%/12,300,(Tuition!B23-(40500))+((Tuition!B23-(40500))*0.042),0,0)))+(IF(Tuition!C23&lt;(40500),PMT(6.8%/12,300,Tuition!C23+(Tuition!C23*0.0105),0,0),PMT(6.8%/12,300,Tuition!C23+((40500)*0.0105),0,0)+PMT(7.9%/12,300,(Tuition!C23-(40500))+((Tuition!C23-(40500))*0.042),0,0)))+(IF(Tuition!D23&lt;(40500),PMT(6.8%/12,300,Tuition!D23+(Tuition!D23*0.0105),0,0),PMT(6.8%/12,300,Tuition!D23+((40500)*0.0105),0,0)+PMT(7.9%/12,300,(Tuition!D23-(40500))+((Tuition!D23-(40500))*0.042),0,0)))</f>
        <v>-607.53808714913907</v>
      </c>
      <c r="E24" s="86">
        <v>197906.78432743257</v>
      </c>
      <c r="F24" s="90">
        <f ca="1">(IF(Tuition!H23&lt;(40500),PMT(6.8%/12,120,Tuition!H23+(Tuition!H23*0.0105),0,0),PMT(6.8%/12,120,Tuition!H23+((40500)*0.0105),0,0)+PMT(7.9%/12,120,(Tuition!H23-(40500))+((Tuition!H23-(40500))*0.042),0,0)))+(IF(Tuition!I23&lt;(40500),PMT(6.8%/12,120,Tuition!I23+(Tuition!I23*0.0105),0,0),PMT(6.8%/12,120,Tuition!I23+((40500)*0.0105),0,0)+PMT(7.9%/12,120,(Tuition!I23-(40500))+((Tuition!I23-(40500))*0.042),0,0)))+(IF(Tuition!J23&lt;(40500),PMT(6.8%/12,120,Tuition!J23+(Tuition!J23*0.0105),0,0),PMT(6.8%/12,120,Tuition!J23+((40500)*0.0105),0,0)+PMT(7.9%/12,120,(Tuition!J23-(40500))+((Tuition!J23-(40500))*0.042),0,0)))+(IF(Tuition!K23&lt;(40500),PMT(6.8%/12,120,Tuition!K23+(Tuition!K23*0.0105),0,0),PMT(6.8%/12,120,Tuition!K23+((40500)*0.0105),0,0)+PMT(7.9%/12,120,(Tuition!K23-(40500))+((Tuition!K23-(40500))*0.042),0,0)))</f>
        <v>-2749.0639913720697</v>
      </c>
      <c r="G24" s="102">
        <f ca="1">(IF(Tuition!H23&lt;(40500),PMT(6.8%/12,300,Tuition!H23+(Tuition!H23*0.0105),0,0),PMT(6.8%/12,300,Tuition!H23+((40500)*0.0105),0,0)+PMT(7.9%/12,300,(Tuition!H23-(40500))+((Tuition!H23-(40500))*0.042),0,0)))+(IF(Tuition!I23&lt;(40500),PMT(6.8%/12,300,Tuition!I23+(Tuition!I23*0.0105),0,0),PMT(6.8%/12,300,Tuition!I23+((40500)*0.0105),0,0)+PMT(7.9%/12,300,(Tuition!I23-(40500))+((Tuition!I23-(40500))*0.042),0,0)))+(IF(Tuition!J23&lt;(40500),PMT(6.8%/12,300,Tuition!J23+(Tuition!J23*0.0105),0,0),PMT(6.8%/12,300,Tuition!J23+((40500)*0.0105),0,0)+PMT(7.9%/12,300,(Tuition!J23-(40500))+((Tuition!J23-(40500))*0.042),0,0)))+(IF(Tuition!K23&lt;(40500),PMT(6.8%/12,300,Tuition!K23+(Tuition!K23*0.0105),0,0),PMT(6.8%/12,300,Tuition!K23+((40500)*0.0105),0,0)+PMT(7.9%/12,300,(Tuition!K23-(40500))+((Tuition!K23-(40500))*0.042),0,0)))</f>
        <v>-1671.7218193115609</v>
      </c>
      <c r="H24" s="108"/>
      <c r="I24" s="89">
        <f t="shared" si="0"/>
        <v>-120879.11377810934</v>
      </c>
      <c r="J24" s="102">
        <f t="shared" si="1"/>
        <v>-182261.42614474171</v>
      </c>
      <c r="K24" s="102">
        <f t="shared" si="2"/>
        <v>-329887.6789646484</v>
      </c>
      <c r="L24" s="91">
        <f t="shared" si="3"/>
        <v>-501516.54579346825</v>
      </c>
    </row>
    <row r="25" spans="1:12" ht="14.25" customHeight="1">
      <c r="A25" s="109" t="s">
        <v>265</v>
      </c>
      <c r="B25" s="84">
        <v>91786.364303509632</v>
      </c>
      <c r="C25" s="92">
        <f ca="1">(IF(Tuition!A24&lt;(40500),PMT(6.8%/12,120,Tuition!A24+(Tuition!A24*0.0105),0,0),PMT(6.8%/12,120,Tuition!A24+((40500)*0.0105),0,0)+PMT(7.9%/12,120,(Tuition!A24-(40500))+((Tuition!A24-(40500))*0.042),0,0)))+(IF(Tuition!B24&lt;(40500),PMT(6.8%/12,120,Tuition!B24+(Tuition!B24*0.0105),0,0),PMT(6.8%/12,120,Tuition!B24+((40500)*0.0105),0,0)+PMT(7.9%/12,120,(Tuition!B24-(40500))+((Tuition!B24-(40500))*0.042),0,0)))+(IF(Tuition!C24&lt;(40500),PMT(6.8%/12,120,Tuition!C24+(Tuition!C24*0.0105),0,0),PMT(6.8%/12,120,Tuition!C24+((40500)*0.0105),0,0)+PMT(7.9%/12,120,(Tuition!C24-(40500))+((Tuition!C24-(40500))*0.042),0,0)))+(IF(Tuition!D24&lt;(40500),PMT(6.8%/12,120,Tuition!D24+(Tuition!D24*0.0105),0,0),PMT(6.8%/12,120,Tuition!D24+((40500)*0.0105),0,0)+PMT(7.9%/12,120,(Tuition!D24-(40500))+((Tuition!D24-(40500))*0.042),0,0)))</f>
        <v>-1067.371456392133</v>
      </c>
      <c r="D25" s="101">
        <f ca="1">(IF(Tuition!A24&lt;(40500),PMT(6.8%/12,300,Tuition!A24+(Tuition!A24*0.0105),0,0),PMT(6.8%/12,300,Tuition!A24+((40500)*0.0105),0,0)+PMT(7.9%/12,300,(Tuition!A24-(40500))+((Tuition!A24-(40500))*0.042),0,0)))+(IF(Tuition!B24&lt;(40500),PMT(6.8%/12,300,Tuition!B24+(Tuition!B24*0.0105),0,0),PMT(6.8%/12,300,Tuition!B24+((40500)*0.0105),0,0)+PMT(7.9%/12,300,(Tuition!B24-(40500))+((Tuition!B24-(40500))*0.042),0,0)))+(IF(Tuition!C24&lt;(40500),PMT(6.8%/12,300,Tuition!C24+(Tuition!C24*0.0105),0,0),PMT(6.8%/12,300,Tuition!C24+((40500)*0.0105),0,0)+PMT(7.9%/12,300,(Tuition!C24-(40500))+((Tuition!C24-(40500))*0.042),0,0)))+(IF(Tuition!D24&lt;(40500),PMT(6.8%/12,300,Tuition!D24+(Tuition!D24*0.0105),0,0),PMT(6.8%/12,300,Tuition!D24+((40500)*0.0105),0,0)+PMT(7.9%/12,300,(Tuition!D24-(40500))+((Tuition!D24-(40500))*0.042),0,0)))</f>
        <v>-643.75271389009981</v>
      </c>
      <c r="E25" s="87">
        <v>140194.05716794485</v>
      </c>
      <c r="F25" s="93">
        <f ca="1">(IF(Tuition!H24&lt;(40500),PMT(6.8%/12,120,Tuition!H24+(Tuition!H24*0.0105),0,0),PMT(6.8%/12,120,Tuition!H24+((40500)*0.0105),0,0)+PMT(7.9%/12,120,(Tuition!H24-(40500))+((Tuition!H24-(40500))*0.042),0,0)))+(IF(Tuition!I24&lt;(40500),PMT(6.8%/12,120,Tuition!I24+(Tuition!I24*0.0105),0,0),PMT(6.8%/12,120,Tuition!I24+((40500)*0.0105),0,0)+PMT(7.9%/12,120,(Tuition!I24-(40500))+((Tuition!I24-(40500))*0.042),0,0)))+(IF(Tuition!J24&lt;(40500),PMT(6.8%/12,120,Tuition!J24+(Tuition!J24*0.0105),0,0),PMT(6.8%/12,120,Tuition!J24+((40500)*0.0105),0,0)+PMT(7.9%/12,120,(Tuition!J24-(40500))+((Tuition!J24-(40500))*0.042),0,0)))+(IF(Tuition!K24&lt;(40500),PMT(6.8%/12,120,Tuition!K24+(Tuition!K24*0.0105),0,0),PMT(6.8%/12,120,Tuition!K24+((40500)*0.0105),0,0)+PMT(7.9%/12,120,(Tuition!K24-(40500))+((Tuition!K24-(40500))*0.042),0,0)))</f>
        <v>-1630.2980961535859</v>
      </c>
      <c r="G25" s="101">
        <f ca="1">(IF(Tuition!H24&lt;(40500),PMT(6.8%/12,300,Tuition!H24+(Tuition!H24*0.0105),0,0),PMT(6.8%/12,300,Tuition!H24+((40500)*0.0105),0,0)+PMT(7.9%/12,300,(Tuition!H24-(40500))+((Tuition!H24-(40500))*0.042),0,0)))+(IF(Tuition!I24&lt;(40500),PMT(6.8%/12,300,Tuition!I24+(Tuition!I24*0.0105),0,0),PMT(6.8%/12,300,Tuition!I24+((40500)*0.0105),0,0)+PMT(7.9%/12,300,(Tuition!I24-(40500))+((Tuition!I24-(40500))*0.042),0,0)))+(IF(Tuition!J24&lt;(40500),PMT(6.8%/12,300,Tuition!J24+(Tuition!J24*0.0105),0,0),PMT(6.8%/12,300,Tuition!J24+((40500)*0.0105),0,0)+PMT(7.9%/12,300,(Tuition!J24-(40500))+((Tuition!J24-(40500))*0.042),0,0)))+(IF(Tuition!K24&lt;(40500),PMT(6.8%/12,300,Tuition!K24+(Tuition!K24*0.0105),0,0),PMT(6.8%/12,300,Tuition!K24+((40500)*0.0105),0,0)+PMT(7.9%/12,300,(Tuition!K24-(40500))+((Tuition!K24-(40500))*0.042),0,0)))</f>
        <v>-983.2648395866072</v>
      </c>
      <c r="H25" s="110"/>
      <c r="I25" s="99">
        <f t="shared" si="0"/>
        <v>-128084.57476705596</v>
      </c>
      <c r="J25" s="104">
        <f t="shared" si="1"/>
        <v>-193125.81416702995</v>
      </c>
      <c r="K25" s="104">
        <f t="shared" si="2"/>
        <v>-195635.7715384303</v>
      </c>
      <c r="L25" s="100">
        <f t="shared" si="3"/>
        <v>-294979.45187598217</v>
      </c>
    </row>
    <row r="26" spans="1:12" s="80" customFormat="1" ht="14.25" customHeight="1">
      <c r="A26" s="107" t="s">
        <v>266</v>
      </c>
      <c r="B26" s="83">
        <v>98312.438452640898</v>
      </c>
      <c r="C26" s="89">
        <f ca="1">(IF(Tuition!A25&lt;(40500),PMT(6.8%/12,120,Tuition!A25+(Tuition!A25*0.0105),0,0),PMT(6.8%/12,120,Tuition!A25+((40500)*0.0105),0,0)+PMT(7.9%/12,120,(Tuition!A25-(40500))+((Tuition!A25-(40500))*0.042),0,0)))+(IF(Tuition!B25&lt;(40500),PMT(6.8%/12,120,Tuition!B25+(Tuition!B25*0.0105),0,0),PMT(6.8%/12,120,Tuition!B25+((40500)*0.0105),0,0)+PMT(7.9%/12,120,(Tuition!B25-(40500))+((Tuition!B25-(40500))*0.042),0,0)))+(IF(Tuition!C25&lt;(40500),PMT(6.8%/12,120,Tuition!C25+(Tuition!C25*0.0105),0,0),PMT(6.8%/12,120,Tuition!C25+((40500)*0.0105),0,0)+PMT(7.9%/12,120,(Tuition!C25-(40500))+((Tuition!C25-(40500))*0.042),0,0)))+(IF(Tuition!D25&lt;(40500),PMT(6.8%/12,120,Tuition!D25+(Tuition!D25*0.0105),0,0),PMT(6.8%/12,120,Tuition!D25+((40500)*0.0105),0,0)+PMT(7.9%/12,120,(Tuition!D25-(40500))+((Tuition!D25-(40500))*0.042),0,0)))</f>
        <v>-1143.2623070858992</v>
      </c>
      <c r="D26" s="102">
        <f ca="1">(IF(Tuition!A25&lt;(40500),PMT(6.8%/12,300,Tuition!A25+(Tuition!A25*0.0105),0,0),PMT(6.8%/12,300,Tuition!A25+((40500)*0.0105),0,0)+PMT(7.9%/12,300,(Tuition!A25-(40500))+((Tuition!A25-(40500))*0.042),0,0)))+(IF(Tuition!B25&lt;(40500),PMT(6.8%/12,300,Tuition!B25+(Tuition!B25*0.0105),0,0),PMT(6.8%/12,300,Tuition!B25+((40500)*0.0105),0,0)+PMT(7.9%/12,300,(Tuition!B25-(40500))+((Tuition!B25-(40500))*0.042),0,0)))+(IF(Tuition!C25&lt;(40500),PMT(6.8%/12,300,Tuition!C25+(Tuition!C25*0.0105),0,0),PMT(6.8%/12,300,Tuition!C25+((40500)*0.0105),0,0)+PMT(7.9%/12,300,(Tuition!C25-(40500))+((Tuition!C25-(40500))*0.042),0,0)))+(IF(Tuition!D25&lt;(40500),PMT(6.8%/12,300,Tuition!D25+(Tuition!D25*0.0105),0,0),PMT(6.8%/12,300,Tuition!D25+((40500)*0.0105),0,0)+PMT(7.9%/12,300,(Tuition!D25-(40500))+((Tuition!D25-(40500))*0.042),0,0)))</f>
        <v>-689.52397824325863</v>
      </c>
      <c r="E26" s="86">
        <v>211864.33577001141</v>
      </c>
      <c r="F26" s="90">
        <f ca="1">(IF(Tuition!H25&lt;(40500),PMT(6.8%/12,120,Tuition!H25+(Tuition!H25*0.0105),0,0),PMT(6.8%/12,120,Tuition!H25+((40500)*0.0105),0,0)+PMT(7.9%/12,120,(Tuition!H25-(40500))+((Tuition!H25-(40500))*0.042),0,0)))+(IF(Tuition!I25&lt;(40500),PMT(6.8%/12,120,Tuition!I25+(Tuition!I25*0.0105),0,0),PMT(6.8%/12,120,Tuition!I25+((40500)*0.0105),0,0)+PMT(7.9%/12,120,(Tuition!I25-(40500))+((Tuition!I25-(40500))*0.042),0,0)))+(IF(Tuition!J25&lt;(40500),PMT(6.8%/12,120,Tuition!J25+(Tuition!J25*0.0105),0,0),PMT(6.8%/12,120,Tuition!J25+((40500)*0.0105),0,0)+PMT(7.9%/12,120,(Tuition!J25-(40500))+((Tuition!J25-(40500))*0.042),0,0)))+(IF(Tuition!K25&lt;(40500),PMT(6.8%/12,120,Tuition!K25+(Tuition!K25*0.0105),0,0),PMT(6.8%/12,120,Tuition!K25+((40500)*0.0105),0,0)+PMT(7.9%/12,120,(Tuition!K25-(40500))+((Tuition!K25-(40500))*0.042),0,0)))</f>
        <v>-3085.3764448944899</v>
      </c>
      <c r="G26" s="102">
        <f ca="1">(IF(Tuition!H25&lt;(40500),PMT(6.8%/12,300,Tuition!H25+(Tuition!H25*0.0105),0,0),PMT(6.8%/12,300,Tuition!H25+((40500)*0.0105),0,0)+PMT(7.9%/12,300,(Tuition!H25-(40500))+((Tuition!H25-(40500))*0.042),0,0)))+(IF(Tuition!I25&lt;(40500),PMT(6.8%/12,300,Tuition!I25+(Tuition!I25*0.0105),0,0),PMT(6.8%/12,300,Tuition!I25+((40500)*0.0105),0,0)+PMT(7.9%/12,300,(Tuition!I25-(40500))+((Tuition!I25-(40500))*0.042),0,0)))+(IF(Tuition!J25&lt;(40500),PMT(6.8%/12,300,Tuition!J25+(Tuition!J25*0.0105),0,0),PMT(6.8%/12,300,Tuition!J25+((40500)*0.0105),0,0)+PMT(7.9%/12,300,(Tuition!J25-(40500))+((Tuition!J25-(40500))*0.042),0,0)))+(IF(Tuition!K25&lt;(40500),PMT(6.8%/12,300,Tuition!K25+(Tuition!K25*0.0105),0,0),PMT(6.8%/12,300,Tuition!K25+((40500)*0.0105),0,0)+PMT(7.9%/12,300,(Tuition!K25-(40500))+((Tuition!K25-(40500))*0.042),0,0)))</f>
        <v>-1879.8867118087205</v>
      </c>
      <c r="H26" s="108"/>
      <c r="I26" s="89">
        <f t="shared" si="0"/>
        <v>-137191.4768503079</v>
      </c>
      <c r="J26" s="102">
        <f t="shared" si="1"/>
        <v>-206857.19347297758</v>
      </c>
      <c r="K26" s="102">
        <f t="shared" si="2"/>
        <v>-370245.17338733876</v>
      </c>
      <c r="L26" s="91">
        <f t="shared" si="3"/>
        <v>-563966.01354261616</v>
      </c>
    </row>
    <row r="27" spans="1:12" ht="14.25" customHeight="1">
      <c r="A27" s="109" t="s">
        <v>267</v>
      </c>
      <c r="B27" s="84">
        <v>189400.34378834371</v>
      </c>
      <c r="C27" s="92">
        <f ca="1">(IF(Tuition!A26&lt;(40500),PMT(6.8%/12,120,Tuition!A26+(Tuition!A26*0.0105),0,0),PMT(6.8%/12,120,Tuition!A26+((40500)*0.0105),0,0)+PMT(7.9%/12,120,(Tuition!A26-(40500))+((Tuition!A26-(40500))*0.042),0,0)))+(IF(Tuition!B26&lt;(40500),PMT(6.8%/12,120,Tuition!B26+(Tuition!B26*0.0105),0,0),PMT(6.8%/12,120,Tuition!B26+((40500)*0.0105),0,0)+PMT(7.9%/12,120,(Tuition!B26-(40500))+((Tuition!B26-(40500))*0.042),0,0)))+(IF(Tuition!C26&lt;(40500),PMT(6.8%/12,120,Tuition!C26+(Tuition!C26*0.0105),0,0),PMT(6.8%/12,120,Tuition!C26+((40500)*0.0105),0,0)+PMT(7.9%/12,120,(Tuition!C26-(40500))+((Tuition!C26-(40500))*0.042),0,0)))+(IF(Tuition!D26&lt;(40500),PMT(6.8%/12,120,Tuition!D26+(Tuition!D26*0.0105),0,0),PMT(6.8%/12,120,Tuition!D26+((40500)*0.0105),0,0)+PMT(7.9%/12,120,(Tuition!D26-(40500))+((Tuition!D26-(40500))*0.042),0,0)))</f>
        <v>-2544.098106043763</v>
      </c>
      <c r="D27" s="101">
        <f ca="1">(IF(Tuition!A26&lt;(40500),PMT(6.8%/12,300,Tuition!A26+(Tuition!A26*0.0105),0,0),PMT(6.8%/12,300,Tuition!A26+((40500)*0.0105),0,0)+PMT(7.9%/12,300,(Tuition!A26-(40500))+((Tuition!A26-(40500))*0.042),0,0)))+(IF(Tuition!B26&lt;(40500),PMT(6.8%/12,300,Tuition!B26+(Tuition!B26*0.0105),0,0),PMT(6.8%/12,300,Tuition!B26+((40500)*0.0105),0,0)+PMT(7.9%/12,300,(Tuition!B26-(40500))+((Tuition!B26-(40500))*0.042),0,0)))+(IF(Tuition!C26&lt;(40500),PMT(6.8%/12,300,Tuition!C26+(Tuition!C26*0.0105),0,0),PMT(6.8%/12,300,Tuition!C26+((40500)*0.0105),0,0)+PMT(7.9%/12,300,(Tuition!C26-(40500))+((Tuition!C26-(40500))*0.042),0,0)))+(IF(Tuition!D26&lt;(40500),PMT(6.8%/12,300,Tuition!D26+(Tuition!D26*0.0105),0,0),PMT(6.8%/12,300,Tuition!D26+((40500)*0.0105),0,0)+PMT(7.9%/12,300,(Tuition!D26-(40500))+((Tuition!D26-(40500))*0.042),0,0)))</f>
        <v>-1544.8555643213699</v>
      </c>
      <c r="E27" s="87">
        <v>215160.8358061997</v>
      </c>
      <c r="F27" s="93">
        <f ca="1">(IF(Tuition!H26&lt;(40500),PMT(6.8%/12,120,Tuition!H26+(Tuition!H26*0.0105),0,0),PMT(6.8%/12,120,Tuition!H26+((40500)*0.0105),0,0)+PMT(7.9%/12,120,(Tuition!H26-(40500))+((Tuition!H26-(40500))*0.042),0,0)))+(IF(Tuition!I26&lt;(40500),PMT(6.8%/12,120,Tuition!I26+(Tuition!I26*0.0105),0,0),PMT(6.8%/12,120,Tuition!I26+((40500)*0.0105),0,0)+PMT(7.9%/12,120,(Tuition!I26-(40500))+((Tuition!I26-(40500))*0.042),0,0)))+(IF(Tuition!J26&lt;(40500),PMT(6.8%/12,120,Tuition!J26+(Tuition!J26*0.0105),0,0),PMT(6.8%/12,120,Tuition!J26+((40500)*0.0105),0,0)+PMT(7.9%/12,120,(Tuition!J26-(40500))+((Tuition!J26-(40500))*0.042),0,0)))+(IF(Tuition!K26&lt;(40500),PMT(6.8%/12,120,Tuition!K26+(Tuition!K26*0.0105),0,0),PMT(6.8%/12,120,Tuition!K26+((40500)*0.0105),0,0)+PMT(7.9%/12,120,(Tuition!K26-(40500))+((Tuition!K26-(40500))*0.042),0,0)))</f>
        <v>-3164.8068535709845</v>
      </c>
      <c r="G27" s="101">
        <f ca="1">(IF(Tuition!H26&lt;(40500),PMT(6.8%/12,300,Tuition!H26+(Tuition!H26*0.0105),0,0),PMT(6.8%/12,300,Tuition!H26+((40500)*0.0105),0,0)+PMT(7.9%/12,300,(Tuition!H26-(40500))+((Tuition!H26-(40500))*0.042),0,0)))+(IF(Tuition!I26&lt;(40500),PMT(6.8%/12,300,Tuition!I26+(Tuition!I26*0.0105),0,0),PMT(6.8%/12,300,Tuition!I26+((40500)*0.0105),0,0)+PMT(7.9%/12,300,(Tuition!I26-(40500))+((Tuition!I26-(40500))*0.042),0,0)))+(IF(Tuition!J26&lt;(40500),PMT(6.8%/12,300,Tuition!J26+(Tuition!J26*0.0105),0,0),PMT(6.8%/12,300,Tuition!J26+((40500)*0.0105),0,0)+PMT(7.9%/12,300,(Tuition!J26-(40500))+((Tuition!J26-(40500))*0.042),0,0)))+(IF(Tuition!K26&lt;(40500),PMT(6.8%/12,300,Tuition!K26+(Tuition!K26*0.0105),0,0),PMT(6.8%/12,300,Tuition!K26+((40500)*0.0105),0,0)+PMT(7.9%/12,300,(Tuition!K26-(40500))+((Tuition!K26-(40500))*0.042),0,0)))</f>
        <v>-1929.051178690544</v>
      </c>
      <c r="H27" s="110"/>
      <c r="I27" s="99">
        <f t="shared" si="0"/>
        <v>-305291.77272525156</v>
      </c>
      <c r="J27" s="104">
        <f t="shared" si="1"/>
        <v>-463456.66929641098</v>
      </c>
      <c r="K27" s="104">
        <f t="shared" si="2"/>
        <v>-379776.82242851815</v>
      </c>
      <c r="L27" s="100">
        <f t="shared" si="3"/>
        <v>-578715.35360716318</v>
      </c>
    </row>
    <row r="28" spans="1:12" s="80" customFormat="1" ht="14.25" customHeight="1">
      <c r="A28" s="107" t="s">
        <v>268</v>
      </c>
      <c r="B28" s="83">
        <v>97353.248982919686</v>
      </c>
      <c r="C28" s="89">
        <f ca="1">(IF(Tuition!A27&lt;(40500),PMT(6.8%/12,120,Tuition!A27+(Tuition!A27*0.0105),0,0),PMT(6.8%/12,120,Tuition!A27+((40500)*0.0105),0,0)+PMT(7.9%/12,120,(Tuition!A27-(40500))+((Tuition!A27-(40500))*0.042),0,0)))+(IF(Tuition!B27&lt;(40500),PMT(6.8%/12,120,Tuition!B27+(Tuition!B27*0.0105),0,0),PMT(6.8%/12,120,Tuition!B27+((40500)*0.0105),0,0)+PMT(7.9%/12,120,(Tuition!B27-(40500))+((Tuition!B27-(40500))*0.042),0,0)))+(IF(Tuition!C27&lt;(40500),PMT(6.8%/12,120,Tuition!C27+(Tuition!C27*0.0105),0,0),PMT(6.8%/12,120,Tuition!C27+((40500)*0.0105),0,0)+PMT(7.9%/12,120,(Tuition!C27-(40500))+((Tuition!C27-(40500))*0.042),0,0)))+(IF(Tuition!D27&lt;(40500),PMT(6.8%/12,120,Tuition!D27+(Tuition!D27*0.0105),0,0),PMT(6.8%/12,120,Tuition!D27+((40500)*0.0105),0,0)+PMT(7.9%/12,120,(Tuition!D27-(40500))+((Tuition!D27-(40500))*0.042),0,0)))</f>
        <v>-1132.1080199646999</v>
      </c>
      <c r="D28" s="102">
        <f ca="1">(IF(Tuition!A27&lt;(40500),PMT(6.8%/12,300,Tuition!A27+(Tuition!A27*0.0105),0,0),PMT(6.8%/12,300,Tuition!A27+((40500)*0.0105),0,0)+PMT(7.9%/12,300,(Tuition!A27-(40500))+((Tuition!A27-(40500))*0.042),0,0)))+(IF(Tuition!B27&lt;(40500),PMT(6.8%/12,300,Tuition!B27+(Tuition!B27*0.0105),0,0),PMT(6.8%/12,300,Tuition!B27+((40500)*0.0105),0,0)+PMT(7.9%/12,300,(Tuition!B27-(40500))+((Tuition!B27-(40500))*0.042),0,0)))+(IF(Tuition!C27&lt;(40500),PMT(6.8%/12,300,Tuition!C27+(Tuition!C27*0.0105),0,0),PMT(6.8%/12,300,Tuition!C27+((40500)*0.0105),0,0)+PMT(7.9%/12,300,(Tuition!C27-(40500))+((Tuition!C27-(40500))*0.042),0,0)))+(IF(Tuition!D27&lt;(40500),PMT(6.8%/12,300,Tuition!D27+(Tuition!D27*0.0105),0,0),PMT(6.8%/12,300,Tuition!D27+((40500)*0.0105),0,0)+PMT(7.9%/12,300,(Tuition!D27-(40500))+((Tuition!D27-(40500))*0.042),0,0)))</f>
        <v>-682.79660834519814</v>
      </c>
      <c r="E28" s="86">
        <v>162569.16853639486</v>
      </c>
      <c r="F28" s="90">
        <f ca="1">(IF(Tuition!H27&lt;(40500),PMT(6.8%/12,120,Tuition!H27+(Tuition!H27*0.0105),0,0),PMT(6.8%/12,120,Tuition!H27+((40500)*0.0105),0,0)+PMT(7.9%/12,120,(Tuition!H27-(40500))+((Tuition!H27-(40500))*0.042),0,0)))+(IF(Tuition!I27&lt;(40500),PMT(6.8%/12,120,Tuition!I27+(Tuition!I27*0.0105),0,0),PMT(6.8%/12,120,Tuition!I27+((40500)*0.0105),0,0)+PMT(7.9%/12,120,(Tuition!I27-(40500))+((Tuition!I27-(40500))*0.042),0,0)))+(IF(Tuition!J27&lt;(40500),PMT(6.8%/12,120,Tuition!J27+(Tuition!J27*0.0105),0,0),PMT(6.8%/12,120,Tuition!J27+((40500)*0.0105),0,0)+PMT(7.9%/12,120,(Tuition!J27-(40500))+((Tuition!J27-(40500))*0.042),0,0)))+(IF(Tuition!K27&lt;(40500),PMT(6.8%/12,120,Tuition!K27+(Tuition!K27*0.0105),0,0),PMT(6.8%/12,120,Tuition!K27+((40500)*0.0105),0,0)+PMT(7.9%/12,120,(Tuition!K27-(40500))+((Tuition!K27-(40500))*0.042),0,0)))</f>
        <v>-1968.5124631265323</v>
      </c>
      <c r="G28" s="102">
        <f ca="1">(IF(Tuition!H27&lt;(40500),PMT(6.8%/12,300,Tuition!H27+(Tuition!H27*0.0105),0,0),PMT(6.8%/12,300,Tuition!H27+((40500)*0.0105),0,0)+PMT(7.9%/12,300,(Tuition!H27-(40500))+((Tuition!H27-(40500))*0.042),0,0)))+(IF(Tuition!I27&lt;(40500),PMT(6.8%/12,300,Tuition!I27+(Tuition!I27*0.0105),0,0),PMT(6.8%/12,300,Tuition!I27+((40500)*0.0105),0,0)+PMT(7.9%/12,300,(Tuition!I27-(40500))+((Tuition!I27-(40500))*0.042),0,0)))+(IF(Tuition!J27&lt;(40500),PMT(6.8%/12,300,Tuition!J27+(Tuition!J27*0.0105),0,0),PMT(6.8%/12,300,Tuition!J27+((40500)*0.0105),0,0)+PMT(7.9%/12,300,(Tuition!J27-(40500))+((Tuition!J27-(40500))*0.042),0,0)))+(IF(Tuition!K27&lt;(40500),PMT(6.8%/12,300,Tuition!K27+(Tuition!K27*0.0105),0,0),PMT(6.8%/12,300,Tuition!K27+((40500)*0.0105),0,0)+PMT(7.9%/12,300,(Tuition!K27-(40500))+((Tuition!K27-(40500))*0.042),0,0)))</f>
        <v>-1189.6375946231949</v>
      </c>
      <c r="H28" s="108"/>
      <c r="I28" s="89">
        <f t="shared" si="0"/>
        <v>-135852.96239576399</v>
      </c>
      <c r="J28" s="102">
        <f t="shared" si="1"/>
        <v>-204838.98250355944</v>
      </c>
      <c r="K28" s="102">
        <f t="shared" si="2"/>
        <v>-236221.49557518389</v>
      </c>
      <c r="L28" s="91">
        <f t="shared" si="3"/>
        <v>-356891.27838695847</v>
      </c>
    </row>
    <row r="29" spans="1:12" ht="14.25" customHeight="1">
      <c r="A29" s="109" t="s">
        <v>269</v>
      </c>
      <c r="B29" s="84">
        <v>148320.27449787271</v>
      </c>
      <c r="C29" s="92">
        <f ca="1">(IF(Tuition!A28&lt;(40500),PMT(6.8%/12,120,Tuition!A28+(Tuition!A28*0.0105),0,0),PMT(6.8%/12,120,Tuition!A28+((40500)*0.0105),0,0)+PMT(7.9%/12,120,(Tuition!A28-(40500))+((Tuition!A28-(40500))*0.042),0,0)))+(IF(Tuition!B28&lt;(40500),PMT(6.8%/12,120,Tuition!B28+(Tuition!B28*0.0105),0,0),PMT(6.8%/12,120,Tuition!B28+((40500)*0.0105),0,0)+PMT(7.9%/12,120,(Tuition!B28-(40500))+((Tuition!B28-(40500))*0.042),0,0)))+(IF(Tuition!C28&lt;(40500),PMT(6.8%/12,120,Tuition!C28+(Tuition!C28*0.0105),0,0),PMT(6.8%/12,120,Tuition!C28+((40500)*0.0105),0,0)+PMT(7.9%/12,120,(Tuition!C28-(40500))+((Tuition!C28-(40500))*0.042),0,0)))+(IF(Tuition!D28&lt;(40500),PMT(6.8%/12,120,Tuition!D28+(Tuition!D28*0.0105),0,0),PMT(6.8%/12,120,Tuition!D28+((40500)*0.0105),0,0)+PMT(7.9%/12,120,(Tuition!D28-(40500))+((Tuition!D28-(40500))*0.042),0,0)))</f>
        <v>-1734.3918533545925</v>
      </c>
      <c r="D29" s="101">
        <f ca="1">(IF(Tuition!A28&lt;(40500),PMT(6.8%/12,300,Tuition!A28+(Tuition!A28*0.0105),0,0),PMT(6.8%/12,300,Tuition!A28+((40500)*0.0105),0,0)+PMT(7.9%/12,300,(Tuition!A28-(40500))+((Tuition!A28-(40500))*0.042),0,0)))+(IF(Tuition!B28&lt;(40500),PMT(6.8%/12,300,Tuition!B28+(Tuition!B28*0.0105),0,0),PMT(6.8%/12,300,Tuition!B28+((40500)*0.0105),0,0)+PMT(7.9%/12,300,(Tuition!B28-(40500))+((Tuition!B28-(40500))*0.042),0,0)))+(IF(Tuition!C28&lt;(40500),PMT(6.8%/12,300,Tuition!C28+(Tuition!C28*0.0105),0,0),PMT(6.8%/12,300,Tuition!C28+((40500)*0.0105),0,0)+PMT(7.9%/12,300,(Tuition!C28-(40500))+((Tuition!C28-(40500))*0.042),0,0)))+(IF(Tuition!D28&lt;(40500),PMT(6.8%/12,300,Tuition!D28+(Tuition!D28*0.0105),0,0),PMT(6.8%/12,300,Tuition!D28+((40500)*0.0105),0,0)+PMT(7.9%/12,300,(Tuition!D28-(40500))+((Tuition!D28-(40500))*0.042),0,0)))</f>
        <v>-1046.3396484744869</v>
      </c>
      <c r="E29" s="87">
        <v>203204.73737981799</v>
      </c>
      <c r="F29" s="93">
        <f ca="1">(IF(Tuition!H28&lt;(40500),PMT(6.8%/12,120,Tuition!H28+(Tuition!H28*0.0105),0,0),PMT(6.8%/12,120,Tuition!H28+((40500)*0.0105),0,0)+PMT(7.9%/12,120,(Tuition!H28-(40500))+((Tuition!H28-(40500))*0.042),0,0)))+(IF(Tuition!I28&lt;(40500),PMT(6.8%/12,120,Tuition!I28+(Tuition!I28*0.0105),0,0),PMT(6.8%/12,120,Tuition!I28+((40500)*0.0105),0,0)+PMT(7.9%/12,120,(Tuition!I28-(40500))+((Tuition!I28-(40500))*0.042),0,0)))+(IF(Tuition!J28&lt;(40500),PMT(6.8%/12,120,Tuition!J28+(Tuition!J28*0.0105),0,0),PMT(6.8%/12,120,Tuition!J28+((40500)*0.0105),0,0)+PMT(7.9%/12,120,(Tuition!J28-(40500))+((Tuition!J28-(40500))*0.042),0,0)))+(IF(Tuition!K28&lt;(40500),PMT(6.8%/12,120,Tuition!K28+(Tuition!K28*0.0105),0,0),PMT(6.8%/12,120,Tuition!K28+((40500)*0.0105),0,0)+PMT(7.9%/12,120,(Tuition!K28-(40500))+((Tuition!K28-(40500))*0.042),0,0)))</f>
        <v>-2876.7201635183446</v>
      </c>
      <c r="G29" s="101">
        <f ca="1">(IF(Tuition!H28&lt;(40500),PMT(6.8%/12,300,Tuition!H28+(Tuition!H28*0.0105),0,0),PMT(6.8%/12,300,Tuition!H28+((40500)*0.0105),0,0)+PMT(7.9%/12,300,(Tuition!H28-(40500))+((Tuition!H28-(40500))*0.042),0,0)))+(IF(Tuition!I28&lt;(40500),PMT(6.8%/12,300,Tuition!I28+(Tuition!I28*0.0105),0,0),PMT(6.8%/12,300,Tuition!I28+((40500)*0.0105),0,0)+PMT(7.9%/12,300,(Tuition!I28-(40500))+((Tuition!I28-(40500))*0.042),0,0)))+(IF(Tuition!J28&lt;(40500),PMT(6.8%/12,300,Tuition!J28+(Tuition!J28*0.0105),0,0),PMT(6.8%/12,300,Tuition!J28+((40500)*0.0105),0,0)+PMT(7.9%/12,300,(Tuition!J28-(40500))+((Tuition!J28-(40500))*0.042),0,0)))+(IF(Tuition!K28&lt;(40500),PMT(6.8%/12,300,Tuition!K28+(Tuition!K28*0.0105),0,0),PMT(6.8%/12,300,Tuition!K28+((40500)*0.0105),0,0)+PMT(7.9%/12,300,(Tuition!K28-(40500))+((Tuition!K28-(40500))*0.042),0,0)))</f>
        <v>-1750.7362390070145</v>
      </c>
      <c r="H29" s="110"/>
      <c r="I29" s="99">
        <f t="shared" si="0"/>
        <v>-208127.02240255111</v>
      </c>
      <c r="J29" s="104">
        <f t="shared" si="1"/>
        <v>-313901.89454234607</v>
      </c>
      <c r="K29" s="104">
        <f t="shared" si="2"/>
        <v>-345206.41962220136</v>
      </c>
      <c r="L29" s="100">
        <f t="shared" si="3"/>
        <v>-525220.87170210434</v>
      </c>
    </row>
    <row r="30" spans="1:12" s="80" customFormat="1" ht="14.25" customHeight="1">
      <c r="A30" s="107" t="s">
        <v>270</v>
      </c>
      <c r="B30" s="83">
        <v>148320.27449787271</v>
      </c>
      <c r="C30" s="89">
        <f ca="1">(IF(Tuition!A29&lt;(40500),PMT(6.8%/12,120,Tuition!A29+(Tuition!A29*0.0105),0,0),PMT(6.8%/12,120,Tuition!A29+((40500)*0.0105),0,0)+PMT(7.9%/12,120,(Tuition!A29-(40500))+((Tuition!A29-(40500))*0.042),0,0)))+(IF(Tuition!B29&lt;(40500),PMT(6.8%/12,120,Tuition!B29+(Tuition!B29*0.0105),0,0),PMT(6.8%/12,120,Tuition!B29+((40500)*0.0105),0,0)+PMT(7.9%/12,120,(Tuition!B29-(40500))+((Tuition!B29-(40500))*0.042),0,0)))+(IF(Tuition!C29&lt;(40500),PMT(6.8%/12,120,Tuition!C29+(Tuition!C29*0.0105),0,0),PMT(6.8%/12,120,Tuition!C29+((40500)*0.0105),0,0)+PMT(7.9%/12,120,(Tuition!C29-(40500))+((Tuition!C29-(40500))*0.042),0,0)))+(IF(Tuition!D29&lt;(40500),PMT(6.8%/12,120,Tuition!D29+(Tuition!D29*0.0105),0,0),PMT(6.8%/12,120,Tuition!D29+((40500)*0.0105),0,0)+PMT(7.9%/12,120,(Tuition!D29-(40500))+((Tuition!D29-(40500))*0.042),0,0)))</f>
        <v>-1734.3918533545925</v>
      </c>
      <c r="D30" s="102">
        <f ca="1">(IF(Tuition!A29&lt;(40500),PMT(6.8%/12,300,Tuition!A29+(Tuition!A29*0.0105),0,0),PMT(6.8%/12,300,Tuition!A29+((40500)*0.0105),0,0)+PMT(7.9%/12,300,(Tuition!A29-(40500))+((Tuition!A29-(40500))*0.042),0,0)))+(IF(Tuition!B29&lt;(40500),PMT(6.8%/12,300,Tuition!B29+(Tuition!B29*0.0105),0,0),PMT(6.8%/12,300,Tuition!B29+((40500)*0.0105),0,0)+PMT(7.9%/12,300,(Tuition!B29-(40500))+((Tuition!B29-(40500))*0.042),0,0)))+(IF(Tuition!C29&lt;(40500),PMT(6.8%/12,300,Tuition!C29+(Tuition!C29*0.0105),0,0),PMT(6.8%/12,300,Tuition!C29+((40500)*0.0105),0,0)+PMT(7.9%/12,300,(Tuition!C29-(40500))+((Tuition!C29-(40500))*0.042),0,0)))+(IF(Tuition!D29&lt;(40500),PMT(6.8%/12,300,Tuition!D29+(Tuition!D29*0.0105),0,0),PMT(6.8%/12,300,Tuition!D29+((40500)*0.0105),0,0)+PMT(7.9%/12,300,(Tuition!D29-(40500))+((Tuition!D29-(40500))*0.042),0,0)))</f>
        <v>-1046.3396484744869</v>
      </c>
      <c r="E30" s="86">
        <v>160565.27449787271</v>
      </c>
      <c r="F30" s="90">
        <f ca="1">(IF(Tuition!H29&lt;(40500),PMT(6.8%/12,120,Tuition!H29+(Tuition!H29*0.0105),0,0),PMT(6.8%/12,120,Tuition!H29+((40500)*0.0105),0,0)+PMT(7.9%/12,120,(Tuition!H29-(40500))+((Tuition!H29-(40500))*0.042),0,0)))+(IF(Tuition!I29&lt;(40500),PMT(6.8%/12,120,Tuition!I29+(Tuition!I29*0.0105),0,0),PMT(6.8%/12,120,Tuition!I29+((40500)*0.0105),0,0)+PMT(7.9%/12,120,(Tuition!I29-(40500))+((Tuition!I29-(40500))*0.042),0,0)))+(IF(Tuition!J29&lt;(40500),PMT(6.8%/12,120,Tuition!J29+(Tuition!J29*0.0105),0,0),PMT(6.8%/12,120,Tuition!J29+((40500)*0.0105),0,0)+PMT(7.9%/12,120,(Tuition!J29-(40500))+((Tuition!J29-(40500))*0.042),0,0)))+(IF(Tuition!K29&lt;(40500),PMT(6.8%/12,120,Tuition!K29+(Tuition!K29*0.0105),0,0),PMT(6.8%/12,120,Tuition!K29+((40500)*0.0105),0,0)+PMT(7.9%/12,120,(Tuition!K29-(40500))+((Tuition!K29-(40500))*0.042),0,0)))</f>
        <v>-1937.0753712008723</v>
      </c>
      <c r="G30" s="102">
        <f ca="1">(IF(Tuition!H29&lt;(40500),PMT(6.8%/12,300,Tuition!H29+(Tuition!H29*0.0105),0,0),PMT(6.8%/12,300,Tuition!H29+((40500)*0.0105),0,0)+PMT(7.9%/12,300,(Tuition!H29-(40500))+((Tuition!H29-(40500))*0.042),0,0)))+(IF(Tuition!I29&lt;(40500),PMT(6.8%/12,300,Tuition!I29+(Tuition!I29*0.0105),0,0),PMT(6.8%/12,300,Tuition!I29+((40500)*0.0105),0,0)+PMT(7.9%/12,300,(Tuition!I29-(40500))+((Tuition!I29-(40500))*0.042),0,0)))+(IF(Tuition!J29&lt;(40500),PMT(6.8%/12,300,Tuition!J29+(Tuition!J29*0.0105),0,0),PMT(6.8%/12,300,Tuition!J29+((40500)*0.0105),0,0)+PMT(7.9%/12,300,(Tuition!J29-(40500))+((Tuition!J29-(40500))*0.042),0,0)))+(IF(Tuition!K29&lt;(40500),PMT(6.8%/12,300,Tuition!K29+(Tuition!K29*0.0105),0,0),PMT(6.8%/12,300,Tuition!K29+((40500)*0.0105),0,0)+PMT(7.9%/12,300,(Tuition!K29-(40500))+((Tuition!K29-(40500))*0.042),0,0)))</f>
        <v>-1170.4281869789329</v>
      </c>
      <c r="H30" s="108"/>
      <c r="I30" s="89">
        <f t="shared" si="0"/>
        <v>-208127.02240255111</v>
      </c>
      <c r="J30" s="102">
        <f t="shared" si="1"/>
        <v>-313901.89454234607</v>
      </c>
      <c r="K30" s="102">
        <f t="shared" si="2"/>
        <v>-232449.04454410466</v>
      </c>
      <c r="L30" s="91">
        <f t="shared" si="3"/>
        <v>-351128.45609367988</v>
      </c>
    </row>
    <row r="31" spans="1:12" ht="14.25" customHeight="1">
      <c r="A31" s="109" t="s">
        <v>271</v>
      </c>
      <c r="B31" s="84">
        <v>76546.905438780028</v>
      </c>
      <c r="C31" s="92">
        <f ca="1">(IF(Tuition!A30&lt;(40500),PMT(6.8%/12,120,Tuition!A30+(Tuition!A30*0.0105),0,0),PMT(6.8%/12,120,Tuition!A30+((40500)*0.0105),0,0)+PMT(7.9%/12,120,(Tuition!A30-(40500))+((Tuition!A30-(40500))*0.042),0,0)))+(IF(Tuition!B30&lt;(40500),PMT(6.8%/12,120,Tuition!B30+(Tuition!B30*0.0105),0,0),PMT(6.8%/12,120,Tuition!B30+((40500)*0.0105),0,0)+PMT(7.9%/12,120,(Tuition!B30-(40500))+((Tuition!B30-(40500))*0.042),0,0)))+(IF(Tuition!C30&lt;(40500),PMT(6.8%/12,120,Tuition!C30+(Tuition!C30*0.0105),0,0),PMT(6.8%/12,120,Tuition!C30+((40500)*0.0105),0,0)+PMT(7.9%/12,120,(Tuition!C30-(40500))+((Tuition!C30-(40500))*0.042),0,0)))+(IF(Tuition!D30&lt;(40500),PMT(6.8%/12,120,Tuition!D30+(Tuition!D30*0.0105),0,0),PMT(6.8%/12,120,Tuition!D30+((40500)*0.0105),0,0)+PMT(7.9%/12,120,(Tuition!D30-(40500))+((Tuition!D30-(40500))*0.042),0,0)))</f>
        <v>-890.15381054130512</v>
      </c>
      <c r="D31" s="101">
        <f ca="1">(IF(Tuition!A30&lt;(40500),PMT(6.8%/12,300,Tuition!A30+(Tuition!A30*0.0105),0,0),PMT(6.8%/12,300,Tuition!A30+((40500)*0.0105),0,0)+PMT(7.9%/12,300,(Tuition!A30-(40500))+((Tuition!A30-(40500))*0.042),0,0)))+(IF(Tuition!B30&lt;(40500),PMT(6.8%/12,300,Tuition!B30+(Tuition!B30*0.0105),0,0),PMT(6.8%/12,300,Tuition!B30+((40500)*0.0105),0,0)+PMT(7.9%/12,300,(Tuition!B30-(40500))+((Tuition!B30-(40500))*0.042),0,0)))+(IF(Tuition!C30&lt;(40500),PMT(6.8%/12,300,Tuition!C30+(Tuition!C30*0.0105),0,0),PMT(6.8%/12,300,Tuition!C30+((40500)*0.0105),0,0)+PMT(7.9%/12,300,(Tuition!C30-(40500))+((Tuition!C30-(40500))*0.042),0,0)))+(IF(Tuition!D30&lt;(40500),PMT(6.8%/12,300,Tuition!D30+(Tuition!D30*0.0105),0,0),PMT(6.8%/12,300,Tuition!D30+((40500)*0.0105),0,0)+PMT(7.9%/12,300,(Tuition!D30-(40500))+((Tuition!D30-(40500))*0.042),0,0)))</f>
        <v>-536.86926691156964</v>
      </c>
      <c r="E31" s="87">
        <v>190358.76999560767</v>
      </c>
      <c r="F31" s="93">
        <f ca="1">(IF(Tuition!H30&lt;(40500),PMT(6.8%/12,120,Tuition!H30+(Tuition!H30*0.0105),0,0),PMT(6.8%/12,120,Tuition!H30+((40500)*0.0105),0,0)+PMT(7.9%/12,120,(Tuition!H30-(40500))+((Tuition!H30-(40500))*0.042),0,0)))+(IF(Tuition!I30&lt;(40500),PMT(6.8%/12,120,Tuition!I30+(Tuition!I30*0.0105),0,0),PMT(6.8%/12,120,Tuition!I30+((40500)*0.0105),0,0)+PMT(7.9%/12,120,(Tuition!I30-(40500))+((Tuition!I30-(40500))*0.042),0,0)))+(IF(Tuition!J30&lt;(40500),PMT(6.8%/12,120,Tuition!J30+(Tuition!J30*0.0105),0,0),PMT(6.8%/12,120,Tuition!J30+((40500)*0.0105),0,0)+PMT(7.9%/12,120,(Tuition!J30-(40500))+((Tuition!J30-(40500))*0.042),0,0)))+(IF(Tuition!K30&lt;(40500),PMT(6.8%/12,120,Tuition!K30+(Tuition!K30*0.0105),0,0),PMT(6.8%/12,120,Tuition!K30+((40500)*0.0105),0,0)+PMT(7.9%/12,120,(Tuition!K30-(40500))+((Tuition!K30-(40500))*0.042),0,0)))</f>
        <v>-2567.1917461146013</v>
      </c>
      <c r="G31" s="101">
        <f ca="1">(IF(Tuition!H30&lt;(40500),PMT(6.8%/12,300,Tuition!H30+(Tuition!H30*0.0105),0,0),PMT(6.8%/12,300,Tuition!H30+((40500)*0.0105),0,0)+PMT(7.9%/12,300,(Tuition!H30-(40500))+((Tuition!H30-(40500))*0.042),0,0)))+(IF(Tuition!I30&lt;(40500),PMT(6.8%/12,300,Tuition!I30+(Tuition!I30*0.0105),0,0),PMT(6.8%/12,300,Tuition!I30+((40500)*0.0105),0,0)+PMT(7.9%/12,300,(Tuition!I30-(40500))+((Tuition!I30-(40500))*0.042),0,0)))+(IF(Tuition!J30&lt;(40500),PMT(6.8%/12,300,Tuition!J30+(Tuition!J30*0.0105),0,0),PMT(6.8%/12,300,Tuition!J30+((40500)*0.0105),0,0)+PMT(7.9%/12,300,(Tuition!J30-(40500))+((Tuition!J30-(40500))*0.042),0,0)))+(IF(Tuition!K30&lt;(40500),PMT(6.8%/12,300,Tuition!K30+(Tuition!K30*0.0105),0,0),PMT(6.8%/12,300,Tuition!K30+((40500)*0.0105),0,0)+PMT(7.9%/12,300,(Tuition!K30-(40500))+((Tuition!K30-(40500))*0.042),0,0)))</f>
        <v>-1559.1496680703222</v>
      </c>
      <c r="H31" s="110"/>
      <c r="I31" s="99">
        <f t="shared" si="0"/>
        <v>-106818.45726495661</v>
      </c>
      <c r="J31" s="104">
        <f t="shared" si="1"/>
        <v>-161060.7800734709</v>
      </c>
      <c r="K31" s="104">
        <f t="shared" si="2"/>
        <v>-308063.00953375216</v>
      </c>
      <c r="L31" s="100">
        <f t="shared" si="3"/>
        <v>-467744.90042109665</v>
      </c>
    </row>
    <row r="32" spans="1:12" s="80" customFormat="1" ht="14.25" customHeight="1">
      <c r="A32" s="107" t="s">
        <v>272</v>
      </c>
      <c r="B32" s="83">
        <v>90056.237502984455</v>
      </c>
      <c r="C32" s="89">
        <f ca="1">(IF(Tuition!A31&lt;(40500),PMT(6.8%/12,120,Tuition!A31+(Tuition!A31*0.0105),0,0),PMT(6.8%/12,120,Tuition!A31+((40500)*0.0105),0,0)+PMT(7.9%/12,120,(Tuition!A31-(40500))+((Tuition!A31-(40500))*0.042),0,0)))+(IF(Tuition!B31&lt;(40500),PMT(6.8%/12,120,Tuition!B31+(Tuition!B31*0.0105),0,0),PMT(6.8%/12,120,Tuition!B31+((40500)*0.0105),0,0)+PMT(7.9%/12,120,(Tuition!B31-(40500))+((Tuition!B31-(40500))*0.042),0,0)))+(IF(Tuition!C31&lt;(40500),PMT(6.8%/12,120,Tuition!C31+(Tuition!C31*0.0105),0,0),PMT(6.8%/12,120,Tuition!C31+((40500)*0.0105),0,0)+PMT(7.9%/12,120,(Tuition!C31-(40500))+((Tuition!C31-(40500))*0.042),0,0)))+(IF(Tuition!D31&lt;(40500),PMT(6.8%/12,120,Tuition!D31+(Tuition!D31*0.0105),0,0),PMT(6.8%/12,120,Tuition!D31+((40500)*0.0105),0,0)+PMT(7.9%/12,120,(Tuition!D31-(40500))+((Tuition!D31-(40500))*0.042),0,0)))</f>
        <v>-1047.2520413043626</v>
      </c>
      <c r="D32" s="102">
        <f ca="1">(IF(Tuition!A31&lt;(40500),PMT(6.8%/12,300,Tuition!A31+(Tuition!A31*0.0105),0,0),PMT(6.8%/12,300,Tuition!A31+((40500)*0.0105),0,0)+PMT(7.9%/12,300,(Tuition!A31-(40500))+((Tuition!A31-(40500))*0.042),0,0)))+(IF(Tuition!B31&lt;(40500),PMT(6.8%/12,300,Tuition!B31+(Tuition!B31*0.0105),0,0),PMT(6.8%/12,300,Tuition!B31+((40500)*0.0105),0,0)+PMT(7.9%/12,300,(Tuition!B31-(40500))+((Tuition!B31-(40500))*0.042),0,0)))+(IF(Tuition!C31&lt;(40500),PMT(6.8%/12,300,Tuition!C31+(Tuition!C31*0.0105),0,0),PMT(6.8%/12,300,Tuition!C31+((40500)*0.0105),0,0)+PMT(7.9%/12,300,(Tuition!C31-(40500))+((Tuition!C31-(40500))*0.042),0,0)))+(IF(Tuition!D31&lt;(40500),PMT(6.8%/12,300,Tuition!D31+(Tuition!D31*0.0105),0,0),PMT(6.8%/12,300,Tuition!D31+((40500)*0.0105),0,0)+PMT(7.9%/12,300,(Tuition!D31-(40500))+((Tuition!D31-(40500))*0.042),0,0)))</f>
        <v>-631.61829902724321</v>
      </c>
      <c r="E32" s="86">
        <v>221411.4085293861</v>
      </c>
      <c r="F32" s="90">
        <f ca="1">(IF(Tuition!H31&lt;(40500),PMT(6.8%/12,120,Tuition!H31+(Tuition!H31*0.0105),0,0),PMT(6.8%/12,120,Tuition!H31+((40500)*0.0105),0,0)+PMT(7.9%/12,120,(Tuition!H31-(40500))+((Tuition!H31-(40500))*0.042),0,0)))+(IF(Tuition!I31&lt;(40500),PMT(6.8%/12,120,Tuition!I31+(Tuition!I31*0.0105),0,0),PMT(6.8%/12,120,Tuition!I31+((40500)*0.0105),0,0)+PMT(7.9%/12,120,(Tuition!I31-(40500))+((Tuition!I31-(40500))*0.042),0,0)))+(IF(Tuition!J31&lt;(40500),PMT(6.8%/12,120,Tuition!J31+(Tuition!J31*0.0105),0,0),PMT(6.8%/12,120,Tuition!J31+((40500)*0.0105),0,0)+PMT(7.9%/12,120,(Tuition!J31-(40500))+((Tuition!J31-(40500))*0.042),0,0)))+(IF(Tuition!K31&lt;(40500),PMT(6.8%/12,120,Tuition!K31+(Tuition!K31*0.0105),0,0),PMT(6.8%/12,120,Tuition!K31+((40500)*0.0105),0,0)+PMT(7.9%/12,120,(Tuition!K31-(40500))+((Tuition!K31-(40500))*0.042),0,0)))</f>
        <v>-3315.4167551073197</v>
      </c>
      <c r="G32" s="102">
        <f ca="1">(IF(Tuition!H31&lt;(40500),PMT(6.8%/12,300,Tuition!H31+(Tuition!H31*0.0105),0,0),PMT(6.8%/12,300,Tuition!H31+((40500)*0.0105),0,0)+PMT(7.9%/12,300,(Tuition!H31-(40500))+((Tuition!H31-(40500))*0.042),0,0)))+(IF(Tuition!I31&lt;(40500),PMT(6.8%/12,300,Tuition!I31+(Tuition!I31*0.0105),0,0),PMT(6.8%/12,300,Tuition!I31+((40500)*0.0105),0,0)+PMT(7.9%/12,300,(Tuition!I31-(40500))+((Tuition!I31-(40500))*0.042),0,0)))+(IF(Tuition!J31&lt;(40500),PMT(6.8%/12,300,Tuition!J31+(Tuition!J31*0.0105),0,0),PMT(6.8%/12,300,Tuition!J31+((40500)*0.0105),0,0)+PMT(7.9%/12,300,(Tuition!J31-(40500))+((Tuition!J31-(40500))*0.042),0,0)))+(IF(Tuition!K31&lt;(40500),PMT(6.8%/12,300,Tuition!K31+(Tuition!K31*0.0105),0,0),PMT(6.8%/12,300,Tuition!K31+((40500)*0.0105),0,0)+PMT(7.9%/12,300,(Tuition!K31-(40500))+((Tuition!K31-(40500))*0.042),0,0)))</f>
        <v>-2022.2731026304768</v>
      </c>
      <c r="H32" s="108"/>
      <c r="I32" s="89">
        <f t="shared" si="0"/>
        <v>-125670.24495652351</v>
      </c>
      <c r="J32" s="102">
        <f t="shared" si="1"/>
        <v>-189485.48970817297</v>
      </c>
      <c r="K32" s="102">
        <f t="shared" si="2"/>
        <v>-397850.01061287837</v>
      </c>
      <c r="L32" s="91">
        <f t="shared" si="3"/>
        <v>-606681.93078914308</v>
      </c>
    </row>
    <row r="33" spans="1:12" ht="14.25" customHeight="1">
      <c r="A33" s="109" t="s">
        <v>273</v>
      </c>
      <c r="B33" s="84">
        <v>90056.237502984455</v>
      </c>
      <c r="C33" s="92">
        <f ca="1">(IF(Tuition!A32&lt;(40500),PMT(6.8%/12,120,Tuition!A32+(Tuition!A32*0.0105),0,0),PMT(6.8%/12,120,Tuition!A32+((40500)*0.0105),0,0)+PMT(7.9%/12,120,(Tuition!A32-(40500))+((Tuition!A32-(40500))*0.042),0,0)))+(IF(Tuition!B32&lt;(40500),PMT(6.8%/12,120,Tuition!B32+(Tuition!B32*0.0105),0,0),PMT(6.8%/12,120,Tuition!B32+((40500)*0.0105),0,0)+PMT(7.9%/12,120,(Tuition!B32-(40500))+((Tuition!B32-(40500))*0.042),0,0)))+(IF(Tuition!C32&lt;(40500),PMT(6.8%/12,120,Tuition!C32+(Tuition!C32*0.0105),0,0),PMT(6.8%/12,120,Tuition!C32+((40500)*0.0105),0,0)+PMT(7.9%/12,120,(Tuition!C32-(40500))+((Tuition!C32-(40500))*0.042),0,0)))+(IF(Tuition!D32&lt;(40500),PMT(6.8%/12,120,Tuition!D32+(Tuition!D32*0.0105),0,0),PMT(6.8%/12,120,Tuition!D32+((40500)*0.0105),0,0)+PMT(7.9%/12,120,(Tuition!D32-(40500))+((Tuition!D32-(40500))*0.042),0,0)))</f>
        <v>-1047.2520413043626</v>
      </c>
      <c r="D33" s="101">
        <f ca="1">(IF(Tuition!A32&lt;(40500),PMT(6.8%/12,300,Tuition!A32+(Tuition!A32*0.0105),0,0),PMT(6.8%/12,300,Tuition!A32+((40500)*0.0105),0,0)+PMT(7.9%/12,300,(Tuition!A32-(40500))+((Tuition!A32-(40500))*0.042),0,0)))+(IF(Tuition!B32&lt;(40500),PMT(6.8%/12,300,Tuition!B32+(Tuition!B32*0.0105),0,0),PMT(6.8%/12,300,Tuition!B32+((40500)*0.0105),0,0)+PMT(7.9%/12,300,(Tuition!B32-(40500))+((Tuition!B32-(40500))*0.042),0,0)))+(IF(Tuition!C32&lt;(40500),PMT(6.8%/12,300,Tuition!C32+(Tuition!C32*0.0105),0,0),PMT(6.8%/12,300,Tuition!C32+((40500)*0.0105),0,0)+PMT(7.9%/12,300,(Tuition!C32-(40500))+((Tuition!C32-(40500))*0.042),0,0)))+(IF(Tuition!D32&lt;(40500),PMT(6.8%/12,300,Tuition!D32+(Tuition!D32*0.0105),0,0),PMT(6.8%/12,300,Tuition!D32+((40500)*0.0105),0,0)+PMT(7.9%/12,300,(Tuition!D32-(40500))+((Tuition!D32-(40500))*0.042),0,0)))</f>
        <v>-631.61829902724321</v>
      </c>
      <c r="E33" s="87">
        <v>119362.23750298446</v>
      </c>
      <c r="F33" s="93">
        <f ca="1">(IF(Tuition!H32&lt;(40500),PMT(6.8%/12,120,Tuition!H32+(Tuition!H32*0.0105),0,0),PMT(6.8%/12,120,Tuition!H32+((40500)*0.0105),0,0)+PMT(7.9%/12,120,(Tuition!H32-(40500))+((Tuition!H32-(40500))*0.042),0,0)))+(IF(Tuition!I32&lt;(40500),PMT(6.8%/12,120,Tuition!I32+(Tuition!I32*0.0105),0,0),PMT(6.8%/12,120,Tuition!I32+((40500)*0.0105),0,0)+PMT(7.9%/12,120,(Tuition!I32-(40500))+((Tuition!I32-(40500))*0.042),0,0)))+(IF(Tuition!J32&lt;(40500),PMT(6.8%/12,120,Tuition!J32+(Tuition!J32*0.0105),0,0),PMT(6.8%/12,120,Tuition!J32+((40500)*0.0105),0,0)+PMT(7.9%/12,120,(Tuition!J32-(40500))+((Tuition!J32-(40500))*0.042),0,0)))+(IF(Tuition!K32&lt;(40500),PMT(6.8%/12,120,Tuition!K32+(Tuition!K32*0.0105),0,0),PMT(6.8%/12,120,Tuition!K32+((40500)*0.0105),0,0)+PMT(7.9%/12,120,(Tuition!K32-(40500))+((Tuition!K32-(40500))*0.042),0,0)))</f>
        <v>-1498.9746243500724</v>
      </c>
      <c r="G33" s="101">
        <f ca="1">(IF(Tuition!H32&lt;(40500),PMT(6.8%/12,300,Tuition!H32+(Tuition!H32*0.0105),0,0),PMT(6.8%/12,300,Tuition!H32+((40500)*0.0105),0,0)+PMT(7.9%/12,300,(Tuition!H32-(40500))+((Tuition!H32-(40500))*0.042),0,0)))+(IF(Tuition!I32&lt;(40500),PMT(6.8%/12,300,Tuition!I32+(Tuition!I32*0.0105),0,0),PMT(6.8%/12,300,Tuition!I32+((40500)*0.0105),0,0)+PMT(7.9%/12,300,(Tuition!I32-(40500))+((Tuition!I32-(40500))*0.042),0,0)))+(IF(Tuition!J32&lt;(40500),PMT(6.8%/12,300,Tuition!J32+(Tuition!J32*0.0105),0,0),PMT(6.8%/12,300,Tuition!J32+((40500)*0.0105),0,0)+PMT(7.9%/12,300,(Tuition!J32-(40500))+((Tuition!J32-(40500))*0.042),0,0)))+(IF(Tuition!K32&lt;(40500),PMT(6.8%/12,300,Tuition!K32+(Tuition!K32*0.0105),0,0),PMT(6.8%/12,300,Tuition!K32+((40500)*0.0105),0,0)+PMT(7.9%/12,300,(Tuition!K32-(40500))+((Tuition!K32-(40500))*0.042),0,0)))</f>
        <v>-907.45784681102816</v>
      </c>
      <c r="H33" s="110"/>
      <c r="I33" s="99">
        <f t="shared" si="0"/>
        <v>-125670.24495652351</v>
      </c>
      <c r="J33" s="104">
        <f t="shared" si="1"/>
        <v>-189485.48970817297</v>
      </c>
      <c r="K33" s="104">
        <f t="shared" si="2"/>
        <v>-179876.95492200868</v>
      </c>
      <c r="L33" s="100">
        <f t="shared" si="3"/>
        <v>-272237.35404330847</v>
      </c>
    </row>
    <row r="34" spans="1:12" s="80" customFormat="1" ht="14.25" customHeight="1">
      <c r="A34" s="107" t="s">
        <v>274</v>
      </c>
      <c r="B34" s="83">
        <v>101925.08664233856</v>
      </c>
      <c r="C34" s="89">
        <f ca="1">(IF(Tuition!A33&lt;(40500),PMT(6.8%/12,120,Tuition!A33+(Tuition!A33*0.0105),0,0),PMT(6.8%/12,120,Tuition!A33+((40500)*0.0105),0,0)+PMT(7.9%/12,120,(Tuition!A33-(40500))+((Tuition!A33-(40500))*0.042),0,0)))+(IF(Tuition!B33&lt;(40500),PMT(6.8%/12,120,Tuition!B33+(Tuition!B33*0.0105),0,0),PMT(6.8%/12,120,Tuition!B33+((40500)*0.0105),0,0)+PMT(7.9%/12,120,(Tuition!B33-(40500))+((Tuition!B33-(40500))*0.042),0,0)))+(IF(Tuition!C33&lt;(40500),PMT(6.8%/12,120,Tuition!C33+(Tuition!C33*0.0105),0,0),PMT(6.8%/12,120,Tuition!C33+((40500)*0.0105),0,0)+PMT(7.9%/12,120,(Tuition!C33-(40500))+((Tuition!C33-(40500))*0.042),0,0)))+(IF(Tuition!D33&lt;(40500),PMT(6.8%/12,120,Tuition!D33+(Tuition!D33*0.0105),0,0),PMT(6.8%/12,120,Tuition!D33+((40500)*0.0105),0,0)+PMT(7.9%/12,120,(Tuition!D33-(40500))+((Tuition!D33-(40500))*0.042),0,0)))</f>
        <v>-1185.2733137199484</v>
      </c>
      <c r="D34" s="102">
        <f ca="1">(IF(Tuition!A33&lt;(40500),PMT(6.8%/12,300,Tuition!A33+(Tuition!A33*0.0105),0,0),PMT(6.8%/12,300,Tuition!A33+((40500)*0.0105),0,0)+PMT(7.9%/12,300,(Tuition!A33-(40500))+((Tuition!A33-(40500))*0.042),0,0)))+(IF(Tuition!B33&lt;(40500),PMT(6.8%/12,300,Tuition!B33+(Tuition!B33*0.0105),0,0),PMT(6.8%/12,300,Tuition!B33+((40500)*0.0105),0,0)+PMT(7.9%/12,300,(Tuition!B33-(40500))+((Tuition!B33-(40500))*0.042),0,0)))+(IF(Tuition!C33&lt;(40500),PMT(6.8%/12,300,Tuition!C33+(Tuition!C33*0.0105),0,0),PMT(6.8%/12,300,Tuition!C33+((40500)*0.0105),0,0)+PMT(7.9%/12,300,(Tuition!C33-(40500))+((Tuition!C33-(40500))*0.042),0,0)))+(IF(Tuition!D33&lt;(40500),PMT(6.8%/12,300,Tuition!D33+(Tuition!D33*0.0105),0,0),PMT(6.8%/12,300,Tuition!D33+((40500)*0.0105),0,0)+PMT(7.9%/12,300,(Tuition!D33-(40500))+((Tuition!D33-(40500))*0.042),0,0)))</f>
        <v>-714.86164243875714</v>
      </c>
      <c r="E34" s="86">
        <v>191981.32414532301</v>
      </c>
      <c r="F34" s="90">
        <f ca="1">(IF(Tuition!H33&lt;(40500),PMT(6.8%/12,120,Tuition!H33+(Tuition!H33*0.0105),0,0),PMT(6.8%/12,120,Tuition!H33+((40500)*0.0105),0,0)+PMT(7.9%/12,120,(Tuition!H33-(40500))+((Tuition!H33-(40500))*0.042),0,0)))+(IF(Tuition!I33&lt;(40500),PMT(6.8%/12,120,Tuition!I33+(Tuition!I33*0.0105),0,0),PMT(6.8%/12,120,Tuition!I33+((40500)*0.0105),0,0)+PMT(7.9%/12,120,(Tuition!I33-(40500))+((Tuition!I33-(40500))*0.042),0,0)))+(IF(Tuition!J33&lt;(40500),PMT(6.8%/12,120,Tuition!J33+(Tuition!J33*0.0105),0,0),PMT(6.8%/12,120,Tuition!J33+((40500)*0.0105),0,0)+PMT(7.9%/12,120,(Tuition!J33-(40500))+((Tuition!J33-(40500))*0.042),0,0)))+(IF(Tuition!K33&lt;(40500),PMT(6.8%/12,120,Tuition!K33+(Tuition!K33*0.0105),0,0),PMT(6.8%/12,120,Tuition!K33+((40500)*0.0105),0,0)+PMT(7.9%/12,120,(Tuition!K33-(40500))+((Tuition!K33-(40500))*0.042),0,0)))</f>
        <v>-2606.2877988362188</v>
      </c>
      <c r="G34" s="102">
        <f ca="1">(IF(Tuition!H33&lt;(40500),PMT(6.8%/12,300,Tuition!H33+(Tuition!H33*0.0105),0,0),PMT(6.8%/12,300,Tuition!H33+((40500)*0.0105),0,0)+PMT(7.9%/12,300,(Tuition!H33-(40500))+((Tuition!H33-(40500))*0.042),0,0)))+(IF(Tuition!I33&lt;(40500),PMT(6.8%/12,300,Tuition!I33+(Tuition!I33*0.0105),0,0),PMT(6.8%/12,300,Tuition!I33+((40500)*0.0105),0,0)+PMT(7.9%/12,300,(Tuition!I33-(40500))+((Tuition!I33-(40500))*0.042),0,0)))+(IF(Tuition!J33&lt;(40500),PMT(6.8%/12,300,Tuition!J33+(Tuition!J33*0.0105),0,0),PMT(6.8%/12,300,Tuition!J33+((40500)*0.0105),0,0)+PMT(7.9%/12,300,(Tuition!J33-(40500))+((Tuition!J33-(40500))*0.042),0,0)))+(IF(Tuition!K33&lt;(40500),PMT(6.8%/12,300,Tuition!K33+(Tuition!K33*0.0105),0,0),PMT(6.8%/12,300,Tuition!K33+((40500)*0.0105),0,0)+PMT(7.9%/12,300,(Tuition!K33-(40500))+((Tuition!K33-(40500))*0.042),0,0)))</f>
        <v>-1583.3486697029402</v>
      </c>
      <c r="H34" s="108"/>
      <c r="I34" s="89">
        <f t="shared" si="0"/>
        <v>-142232.79764639382</v>
      </c>
      <c r="J34" s="102">
        <f t="shared" si="1"/>
        <v>-214458.49273162714</v>
      </c>
      <c r="K34" s="102">
        <f t="shared" si="2"/>
        <v>-312754.53586034628</v>
      </c>
      <c r="L34" s="91">
        <f t="shared" si="3"/>
        <v>-475004.60091088206</v>
      </c>
    </row>
    <row r="35" spans="1:12" ht="14.25" customHeight="1">
      <c r="A35" s="109" t="s">
        <v>196</v>
      </c>
      <c r="B35" s="84">
        <v>99782.598013708921</v>
      </c>
      <c r="C35" s="92">
        <f ca="1">(IF(Tuition!A34&lt;(40500),PMT(6.8%/12,120,Tuition!A34+(Tuition!A34*0.0105),0,0),PMT(6.8%/12,120,Tuition!A34+((40500)*0.0105),0,0)+PMT(7.9%/12,120,(Tuition!A34-(40500))+((Tuition!A34-(40500))*0.042),0,0)))+(IF(Tuition!B34&lt;(40500),PMT(6.8%/12,120,Tuition!B34+(Tuition!B34*0.0105),0,0),PMT(6.8%/12,120,Tuition!B34+((40500)*0.0105),0,0)+PMT(7.9%/12,120,(Tuition!B34-(40500))+((Tuition!B34-(40500))*0.042),0,0)))+(IF(Tuition!C34&lt;(40500),PMT(6.8%/12,120,Tuition!C34+(Tuition!C34*0.0105),0,0),PMT(6.8%/12,120,Tuition!C34+((40500)*0.0105),0,0)+PMT(7.9%/12,120,(Tuition!C34-(40500))+((Tuition!C34-(40500))*0.042),0,0)))+(IF(Tuition!D34&lt;(40500),PMT(6.8%/12,120,Tuition!D34+(Tuition!D34*0.0105),0,0),PMT(6.8%/12,120,Tuition!D34+((40500)*0.0105),0,0)+PMT(7.9%/12,120,(Tuition!D34-(40500))+((Tuition!D34-(40500))*0.042),0,0)))</f>
        <v>-1160.3585976268025</v>
      </c>
      <c r="D35" s="101">
        <f ca="1">(IF(Tuition!A34&lt;(40500),PMT(6.8%/12,300,Tuition!A34+(Tuition!A34*0.0105),0,0),PMT(6.8%/12,300,Tuition!A34+((40500)*0.0105),0,0)+PMT(7.9%/12,300,(Tuition!A34-(40500))+((Tuition!A34-(40500))*0.042),0,0)))+(IF(Tuition!B34&lt;(40500),PMT(6.8%/12,300,Tuition!B34+(Tuition!B34*0.0105),0,0),PMT(6.8%/12,300,Tuition!B34+((40500)*0.0105),0,0)+PMT(7.9%/12,300,(Tuition!B34-(40500))+((Tuition!B34-(40500))*0.042),0,0)))+(IF(Tuition!C34&lt;(40500),PMT(6.8%/12,300,Tuition!C34+(Tuition!C34*0.0105),0,0),PMT(6.8%/12,300,Tuition!C34+((40500)*0.0105),0,0)+PMT(7.9%/12,300,(Tuition!C34-(40500))+((Tuition!C34-(40500))*0.042),0,0)))+(IF(Tuition!D34&lt;(40500),PMT(6.8%/12,300,Tuition!D34+(Tuition!D34*0.0105),0,0),PMT(6.8%/12,300,Tuition!D34+((40500)*0.0105),0,0)+PMT(7.9%/12,300,(Tuition!D34-(40500))+((Tuition!D34-(40500))*0.042),0,0)))</f>
        <v>-699.83508724589342</v>
      </c>
      <c r="E35" s="87">
        <v>212810.07865838136</v>
      </c>
      <c r="F35" s="93">
        <f ca="1">(IF(Tuition!H34&lt;(40500),PMT(6.8%/12,120,Tuition!H34+(Tuition!H34*0.0105),0,0),PMT(6.8%/12,120,Tuition!H34+((40500)*0.0105),0,0)+PMT(7.9%/12,120,(Tuition!H34-(40500))+((Tuition!H34-(40500))*0.042),0,0)))+(IF(Tuition!I34&lt;(40500),PMT(6.8%/12,120,Tuition!I34+(Tuition!I34*0.0105),0,0),PMT(6.8%/12,120,Tuition!I34+((40500)*0.0105),0,0)+PMT(7.9%/12,120,(Tuition!I34-(40500))+((Tuition!I34-(40500))*0.042),0,0)))+(IF(Tuition!J34&lt;(40500),PMT(6.8%/12,120,Tuition!J34+(Tuition!J34*0.0105),0,0),PMT(6.8%/12,120,Tuition!J34+((40500)*0.0105),0,0)+PMT(7.9%/12,120,(Tuition!J34-(40500))+((Tuition!J34-(40500))*0.042),0,0)))+(IF(Tuition!K34&lt;(40500),PMT(6.8%/12,120,Tuition!K34+(Tuition!K34*0.0105),0,0),PMT(6.8%/12,120,Tuition!K34+((40500)*0.0105),0,0)+PMT(7.9%/12,120,(Tuition!K34-(40500))+((Tuition!K34-(40500))*0.042),0,0)))</f>
        <v>-3108.1644756244928</v>
      </c>
      <c r="G35" s="101">
        <f ca="1">(IF(Tuition!H34&lt;(40500),PMT(6.8%/12,300,Tuition!H34+(Tuition!H34*0.0105),0,0),PMT(6.8%/12,300,Tuition!H34+((40500)*0.0105),0,0)+PMT(7.9%/12,300,(Tuition!H34-(40500))+((Tuition!H34-(40500))*0.042),0,0)))+(IF(Tuition!I34&lt;(40500),PMT(6.8%/12,300,Tuition!I34+(Tuition!I34*0.0105),0,0),PMT(6.8%/12,300,Tuition!I34+((40500)*0.0105),0,0)+PMT(7.9%/12,300,(Tuition!I34-(40500))+((Tuition!I34-(40500))*0.042),0,0)))+(IF(Tuition!J34&lt;(40500),PMT(6.8%/12,300,Tuition!J34+(Tuition!J34*0.0105),0,0),PMT(6.8%/12,300,Tuition!J34+((40500)*0.0105),0,0)+PMT(7.9%/12,300,(Tuition!J34-(40500))+((Tuition!J34-(40500))*0.042),0,0)))+(IF(Tuition!K34&lt;(40500),PMT(6.8%/12,300,Tuition!K34+(Tuition!K34*0.0105),0,0),PMT(6.8%/12,300,Tuition!K34+((40500)*0.0105),0,0)+PMT(7.9%/12,300,(Tuition!K34-(40500))+((Tuition!K34-(40500))*0.042),0,0)))</f>
        <v>-1893.9916547492792</v>
      </c>
      <c r="H35" s="110"/>
      <c r="I35" s="99">
        <f t="shared" si="0"/>
        <v>-139243.03171521629</v>
      </c>
      <c r="J35" s="104">
        <f t="shared" si="1"/>
        <v>-209950.52617376801</v>
      </c>
      <c r="K35" s="104">
        <f t="shared" si="2"/>
        <v>-372979.73707493913</v>
      </c>
      <c r="L35" s="100">
        <f t="shared" si="3"/>
        <v>-568197.49642478372</v>
      </c>
    </row>
    <row r="36" spans="1:12" s="80" customFormat="1" ht="14.25" customHeight="1">
      <c r="A36" s="107" t="s">
        <v>275</v>
      </c>
      <c r="B36" s="83">
        <v>214679.15346620264</v>
      </c>
      <c r="C36" s="89">
        <f ca="1">(IF(Tuition!A35&lt;(40500),PMT(6.8%/12,120,Tuition!A35+(Tuition!A35*0.0105),0,0),PMT(6.8%/12,120,Tuition!A35+((40500)*0.0105),0,0)+PMT(7.9%/12,120,(Tuition!A35-(40500))+((Tuition!A35-(40500))*0.042),0,0)))+(IF(Tuition!B35&lt;(40500),PMT(6.8%/12,120,Tuition!B35+(Tuition!B35*0.0105),0,0),PMT(6.8%/12,120,Tuition!B35+((40500)*0.0105),0,0)+PMT(7.9%/12,120,(Tuition!B35-(40500))+((Tuition!B35-(40500))*0.042),0,0)))+(IF(Tuition!C35&lt;(40500),PMT(6.8%/12,120,Tuition!C35+(Tuition!C35*0.0105),0,0),PMT(6.8%/12,120,Tuition!C35+((40500)*0.0105),0,0)+PMT(7.9%/12,120,(Tuition!C35-(40500))+((Tuition!C35-(40500))*0.042),0,0)))+(IF(Tuition!D35&lt;(40500),PMT(6.8%/12,120,Tuition!D35+(Tuition!D35*0.0105),0,0),PMT(6.8%/12,120,Tuition!D35+((40500)*0.0105),0,0)+PMT(7.9%/12,120,(Tuition!D35-(40500))+((Tuition!D35-(40500))*0.042),0,0)))</f>
        <v>-3153.2005363563003</v>
      </c>
      <c r="D36" s="102">
        <f ca="1">(IF(Tuition!A35&lt;(40500),PMT(6.8%/12,300,Tuition!A35+(Tuition!A35*0.0105),0,0),PMT(6.8%/12,300,Tuition!A35+((40500)*0.0105),0,0)+PMT(7.9%/12,300,(Tuition!A35-(40500))+((Tuition!A35-(40500))*0.042),0,0)))+(IF(Tuition!B35&lt;(40500),PMT(6.8%/12,300,Tuition!B35+(Tuition!B35*0.0105),0,0),PMT(6.8%/12,300,Tuition!B35+((40500)*0.0105),0,0)+PMT(7.9%/12,300,(Tuition!B35-(40500))+((Tuition!B35-(40500))*0.042),0,0)))+(IF(Tuition!C35&lt;(40500),PMT(6.8%/12,300,Tuition!C35+(Tuition!C35*0.0105),0,0),PMT(6.8%/12,300,Tuition!C35+((40500)*0.0105),0,0)+PMT(7.9%/12,300,(Tuition!C35-(40500))+((Tuition!C35-(40500))*0.042),0,0)))+(IF(Tuition!D35&lt;(40500),PMT(6.8%/12,300,Tuition!D35+(Tuition!D35*0.0105),0,0),PMT(6.8%/12,300,Tuition!D35+((40500)*0.0105),0,0)+PMT(7.9%/12,300,(Tuition!D35-(40500))+((Tuition!D35-(40500))*0.042),0,0)))</f>
        <v>-1921.8673002763553</v>
      </c>
      <c r="E36" s="86">
        <v>214679.15346620264</v>
      </c>
      <c r="F36" s="90">
        <f ca="1">(IF(Tuition!H35&lt;(40500),PMT(6.8%/12,120,Tuition!H35+(Tuition!H35*0.0105),0,0),PMT(6.8%/12,120,Tuition!H35+((40500)*0.0105),0,0)+PMT(7.9%/12,120,(Tuition!H35-(40500))+((Tuition!H35-(40500))*0.042),0,0)))+(IF(Tuition!I35&lt;(40500),PMT(6.8%/12,120,Tuition!I35+(Tuition!I35*0.0105),0,0),PMT(6.8%/12,120,Tuition!I35+((40500)*0.0105),0,0)+PMT(7.9%/12,120,(Tuition!I35-(40500))+((Tuition!I35-(40500))*0.042),0,0)))+(IF(Tuition!J35&lt;(40500),PMT(6.8%/12,120,Tuition!J35+(Tuition!J35*0.0105),0,0),PMT(6.8%/12,120,Tuition!J35+((40500)*0.0105),0,0)+PMT(7.9%/12,120,(Tuition!J35-(40500))+((Tuition!J35-(40500))*0.042),0,0)))+(IF(Tuition!K35&lt;(40500),PMT(6.8%/12,120,Tuition!K35+(Tuition!K35*0.0105),0,0),PMT(6.8%/12,120,Tuition!K35+((40500)*0.0105),0,0)+PMT(7.9%/12,120,(Tuition!K35-(40500))+((Tuition!K35-(40500))*0.042),0,0)))</f>
        <v>-3153.2005363563003</v>
      </c>
      <c r="G36" s="102">
        <f ca="1">(IF(Tuition!H35&lt;(40500),PMT(6.8%/12,300,Tuition!H35+(Tuition!H35*0.0105),0,0),PMT(6.8%/12,300,Tuition!H35+((40500)*0.0105),0,0)+PMT(7.9%/12,300,(Tuition!H35-(40500))+((Tuition!H35-(40500))*0.042),0,0)))+(IF(Tuition!I35&lt;(40500),PMT(6.8%/12,300,Tuition!I35+(Tuition!I35*0.0105),0,0),PMT(6.8%/12,300,Tuition!I35+((40500)*0.0105),0,0)+PMT(7.9%/12,300,(Tuition!I35-(40500))+((Tuition!I35-(40500))*0.042),0,0)))+(IF(Tuition!J35&lt;(40500),PMT(6.8%/12,300,Tuition!J35+(Tuition!J35*0.0105),0,0),PMT(6.8%/12,300,Tuition!J35+((40500)*0.0105),0,0)+PMT(7.9%/12,300,(Tuition!J35-(40500))+((Tuition!J35-(40500))*0.042),0,0)))+(IF(Tuition!K35&lt;(40500),PMT(6.8%/12,300,Tuition!K35+(Tuition!K35*0.0105),0,0),PMT(6.8%/12,300,Tuition!K35+((40500)*0.0105),0,0)+PMT(7.9%/12,300,(Tuition!K35-(40500))+((Tuition!K35-(40500))*0.042),0,0)))</f>
        <v>-1921.8673002763553</v>
      </c>
      <c r="H36" s="108"/>
      <c r="I36" s="89">
        <f t="shared" si="0"/>
        <v>-378384.06436275603</v>
      </c>
      <c r="J36" s="102">
        <f t="shared" si="1"/>
        <v>-576560.19008290663</v>
      </c>
      <c r="K36" s="102">
        <f t="shared" si="2"/>
        <v>-378384.06436275603</v>
      </c>
      <c r="L36" s="91">
        <f t="shared" si="3"/>
        <v>-576560.19008290663</v>
      </c>
    </row>
    <row r="37" spans="1:12" ht="14.25" customHeight="1">
      <c r="A37" s="109" t="s">
        <v>276</v>
      </c>
      <c r="B37" s="84">
        <v>85323.040867350777</v>
      </c>
      <c r="C37" s="92">
        <f ca="1">(IF(Tuition!A36&lt;(40500),PMT(6.8%/12,120,Tuition!A36+(Tuition!A36*0.0105),0,0),PMT(6.8%/12,120,Tuition!A36+((40500)*0.0105),0,0)+PMT(7.9%/12,120,(Tuition!A36-(40500))+((Tuition!A36-(40500))*0.042),0,0)))+(IF(Tuition!B36&lt;(40500),PMT(6.8%/12,120,Tuition!B36+(Tuition!B36*0.0105),0,0),PMT(6.8%/12,120,Tuition!B36+((40500)*0.0105),0,0)+PMT(7.9%/12,120,(Tuition!B36-(40500))+((Tuition!B36-(40500))*0.042),0,0)))+(IF(Tuition!C36&lt;(40500),PMT(6.8%/12,120,Tuition!C36+(Tuition!C36*0.0105),0,0),PMT(6.8%/12,120,Tuition!C36+((40500)*0.0105),0,0)+PMT(7.9%/12,120,(Tuition!C36-(40500))+((Tuition!C36-(40500))*0.042),0,0)))+(IF(Tuition!D36&lt;(40500),PMT(6.8%/12,120,Tuition!D36+(Tuition!D36*0.0105),0,0),PMT(6.8%/12,120,Tuition!D36+((40500)*0.0105),0,0)+PMT(7.9%/12,120,(Tuition!D36-(40500))+((Tuition!D36-(40500))*0.042),0,0)))</f>
        <v>-992.21032541657598</v>
      </c>
      <c r="D37" s="101">
        <f ca="1">(IF(Tuition!A36&lt;(40500),PMT(6.8%/12,300,Tuition!A36+(Tuition!A36*0.0105),0,0),PMT(6.8%/12,300,Tuition!A36+((40500)*0.0105),0,0)+PMT(7.9%/12,300,(Tuition!A36-(40500))+((Tuition!A36-(40500))*0.042),0,0)))+(IF(Tuition!B36&lt;(40500),PMT(6.8%/12,300,Tuition!B36+(Tuition!B36*0.0105),0,0),PMT(6.8%/12,300,Tuition!B36+((40500)*0.0105),0,0)+PMT(7.9%/12,300,(Tuition!B36-(40500))+((Tuition!B36-(40500))*0.042),0,0)))+(IF(Tuition!C36&lt;(40500),PMT(6.8%/12,300,Tuition!C36+(Tuition!C36*0.0105),0,0),PMT(6.8%/12,300,Tuition!C36+((40500)*0.0105),0,0)+PMT(7.9%/12,300,(Tuition!C36-(40500))+((Tuition!C36-(40500))*0.042),0,0)))+(IF(Tuition!D36&lt;(40500),PMT(6.8%/12,300,Tuition!D36+(Tuition!D36*0.0105),0,0),PMT(6.8%/12,300,Tuition!D36+((40500)*0.0105),0,0)+PMT(7.9%/12,300,(Tuition!D36-(40500))+((Tuition!D36-(40500))*0.042),0,0)))</f>
        <v>-598.42155784802912</v>
      </c>
      <c r="E37" s="87">
        <v>115999.17512329473</v>
      </c>
      <c r="F37" s="93">
        <f ca="1">(IF(Tuition!H36&lt;(40500),PMT(6.8%/12,120,Tuition!H36+(Tuition!H36*0.0105),0,0),PMT(6.8%/12,120,Tuition!H36+((40500)*0.0105),0,0)+PMT(7.9%/12,120,(Tuition!H36-(40500))+((Tuition!H36-(40500))*0.042),0,0)))+(IF(Tuition!I36&lt;(40500),PMT(6.8%/12,120,Tuition!I36+(Tuition!I36*0.0105),0,0),PMT(6.8%/12,120,Tuition!I36+((40500)*0.0105),0,0)+PMT(7.9%/12,120,(Tuition!I36-(40500))+((Tuition!I36-(40500))*0.042),0,0)))+(IF(Tuition!J36&lt;(40500),PMT(6.8%/12,120,Tuition!J36+(Tuition!J36*0.0105),0,0),PMT(6.8%/12,120,Tuition!J36+((40500)*0.0105),0,0)+PMT(7.9%/12,120,(Tuition!J36-(40500))+((Tuition!J36-(40500))*0.042),0,0)))+(IF(Tuition!K36&lt;(40500),PMT(6.8%/12,120,Tuition!K36+(Tuition!K36*0.0105),0,0),PMT(6.8%/12,120,Tuition!K36+((40500)*0.0105),0,0)+PMT(7.9%/12,120,(Tuition!K36-(40500))+((Tuition!K36-(40500))*0.042),0,0)))</f>
        <v>-1348.9390219468892</v>
      </c>
      <c r="G37" s="101">
        <f ca="1">(IF(Tuition!H36&lt;(40500),PMT(6.8%/12,300,Tuition!H36+(Tuition!H36*0.0105),0,0),PMT(6.8%/12,300,Tuition!H36+((40500)*0.0105),0,0)+PMT(7.9%/12,300,(Tuition!H36-(40500))+((Tuition!H36-(40500))*0.042),0,0)))+(IF(Tuition!I36&lt;(40500),PMT(6.8%/12,300,Tuition!I36+(Tuition!I36*0.0105),0,0),PMT(6.8%/12,300,Tuition!I36+((40500)*0.0105),0,0)+PMT(7.9%/12,300,(Tuition!I36-(40500))+((Tuition!I36-(40500))*0.042),0,0)))+(IF(Tuition!J36&lt;(40500),PMT(6.8%/12,300,Tuition!J36+(Tuition!J36*0.0105),0,0),PMT(6.8%/12,300,Tuition!J36+((40500)*0.0105),0,0)+PMT(7.9%/12,300,(Tuition!J36-(40500))+((Tuition!J36-(40500))*0.042),0,0)))+(IF(Tuition!K36&lt;(40500),PMT(6.8%/12,300,Tuition!K36+(Tuition!K36*0.0105),0,0),PMT(6.8%/12,300,Tuition!K36+((40500)*0.0105),0,0)+PMT(7.9%/12,300,(Tuition!K36-(40500))+((Tuition!K36-(40500))*0.042),0,0)))</f>
        <v>-813.57164935422338</v>
      </c>
      <c r="H37" s="110"/>
      <c r="I37" s="99">
        <f t="shared" si="0"/>
        <v>-119065.23904998912</v>
      </c>
      <c r="J37" s="104">
        <f t="shared" si="1"/>
        <v>-179526.46735440873</v>
      </c>
      <c r="K37" s="104">
        <f t="shared" si="2"/>
        <v>-161872.68263362671</v>
      </c>
      <c r="L37" s="100">
        <f t="shared" si="3"/>
        <v>-244071.494806267</v>
      </c>
    </row>
    <row r="38" spans="1:12" s="80" customFormat="1" ht="14.25" customHeight="1">
      <c r="A38" s="111" t="s">
        <v>277</v>
      </c>
      <c r="B38" s="85">
        <v>108495.98272930726</v>
      </c>
      <c r="C38" s="94">
        <f ca="1">(IF(Tuition!A37&lt;(40500),PMT(6.8%/12,120,Tuition!A37+(Tuition!A37*0.0105),0,0),PMT(6.8%/12,120,Tuition!A37+((40500)*0.0105),0,0)+PMT(7.9%/12,120,(Tuition!A37-(40500))+((Tuition!A37-(40500))*0.042),0,0)))+(IF(Tuition!B37&lt;(40500),PMT(6.8%/12,120,Tuition!B37+(Tuition!B37*0.0105),0,0),PMT(6.8%/12,120,Tuition!B37+((40500)*0.0105),0,0)+PMT(7.9%/12,120,(Tuition!B37-(40500))+((Tuition!B37-(40500))*0.042),0,0)))+(IF(Tuition!C37&lt;(40500),PMT(6.8%/12,120,Tuition!C37+(Tuition!C37*0.0105),0,0),PMT(6.8%/12,120,Tuition!C37+((40500)*0.0105),0,0)+PMT(7.9%/12,120,(Tuition!C37-(40500))+((Tuition!C37-(40500))*0.042),0,0)))+(IF(Tuition!D37&lt;(40500),PMT(6.8%/12,120,Tuition!D37+(Tuition!D37*0.0105),0,0),PMT(6.8%/12,120,Tuition!D37+((40500)*0.0105),0,0)+PMT(7.9%/12,120,(Tuition!D37-(40500))+((Tuition!D37-(40500))*0.042),0,0)))</f>
        <v>-1261.6853927838642</v>
      </c>
      <c r="D38" s="103">
        <f ca="1">(IF(Tuition!A37&lt;(40500),PMT(6.8%/12,300,Tuition!A37+(Tuition!A37*0.0105),0,0),PMT(6.8%/12,300,Tuition!A37+((40500)*0.0105),0,0)+PMT(7.9%/12,300,(Tuition!A37-(40500))+((Tuition!A37-(40500))*0.042),0,0)))+(IF(Tuition!B37&lt;(40500),PMT(6.8%/12,300,Tuition!B37+(Tuition!B37*0.0105),0,0),PMT(6.8%/12,300,Tuition!B37+((40500)*0.0105),0,0)+PMT(7.9%/12,300,(Tuition!B37-(40500))+((Tuition!B37-(40500))*0.042),0,0)))+(IF(Tuition!C37&lt;(40500),PMT(6.8%/12,300,Tuition!C37+(Tuition!C37*0.0105),0,0),PMT(6.8%/12,300,Tuition!C37+((40500)*0.0105),0,0)+PMT(7.9%/12,300,(Tuition!C37-(40500))+((Tuition!C37-(40500))*0.042),0,0)))+(IF(Tuition!D37&lt;(40500),PMT(6.8%/12,300,Tuition!D37+(Tuition!D37*0.0105),0,0),PMT(6.8%/12,300,Tuition!D37+((40500)*0.0105),0,0)+PMT(7.9%/12,300,(Tuition!D37-(40500))+((Tuition!D37-(40500))*0.042),0,0)))</f>
        <v>-760.94726987126467</v>
      </c>
      <c r="E38" s="88">
        <v>247686.02848969345</v>
      </c>
      <c r="F38" s="95">
        <f ca="1">(IF(Tuition!H37&lt;(40500),PMT(6.8%/12,120,Tuition!H37+(Tuition!H37*0.0105),0,0),PMT(6.8%/12,120,Tuition!H37+((40500)*0.0105),0,0)+PMT(7.9%/12,120,(Tuition!H37-(40500))+((Tuition!H37-(40500))*0.042),0,0)))+(IF(Tuition!I37&lt;(40500),PMT(6.8%/12,120,Tuition!I37+(Tuition!I37*0.0105),0,0),PMT(6.8%/12,120,Tuition!I37+((40500)*0.0105),0,0)+PMT(7.9%/12,120,(Tuition!I37-(40500))+((Tuition!I37-(40500))*0.042),0,0)))+(IF(Tuition!J37&lt;(40500),PMT(6.8%/12,120,Tuition!J37+(Tuition!J37*0.0105),0,0),PMT(6.8%/12,120,Tuition!J37+((40500)*0.0105),0,0)+PMT(7.9%/12,120,(Tuition!J37-(40500))+((Tuition!J37-(40500))*0.042),0,0)))+(IF(Tuition!K37&lt;(40500),PMT(6.8%/12,120,Tuition!K37+(Tuition!K37*0.0105),0,0),PMT(6.8%/12,120,Tuition!K37+((40500)*0.0105),0,0)+PMT(7.9%/12,120,(Tuition!K37-(40500))+((Tuition!K37-(40500))*0.042),0,0)))</f>
        <v>-3948.513608847984</v>
      </c>
      <c r="G38" s="103">
        <f ca="1">(IF(Tuition!H37&lt;(40500),PMT(6.8%/12,300,Tuition!H37+(Tuition!H37*0.0105),0,0),PMT(6.8%/12,300,Tuition!H37+((40500)*0.0105),0,0)+PMT(7.9%/12,300,(Tuition!H37-(40500))+((Tuition!H37-(40500))*0.042),0,0)))+(IF(Tuition!I37&lt;(40500),PMT(6.8%/12,300,Tuition!I37+(Tuition!I37*0.0105),0,0),PMT(6.8%/12,300,Tuition!I37+((40500)*0.0105),0,0)+PMT(7.9%/12,300,(Tuition!I37-(40500))+((Tuition!I37-(40500))*0.042),0,0)))+(IF(Tuition!J37&lt;(40500),PMT(6.8%/12,300,Tuition!J37+(Tuition!J37*0.0105),0,0),PMT(6.8%/12,300,Tuition!J37+((40500)*0.0105),0,0)+PMT(7.9%/12,300,(Tuition!J37-(40500))+((Tuition!J37-(40500))*0.042),0,0)))+(IF(Tuition!K37&lt;(40500),PMT(6.8%/12,300,Tuition!K37+(Tuition!K37*0.0105),0,0),PMT(6.8%/12,300,Tuition!K37+((40500)*0.0105),0,0)+PMT(7.9%/12,300,(Tuition!K37-(40500))+((Tuition!K37-(40500))*0.042),0,0)))</f>
        <v>-2414.1364937089447</v>
      </c>
      <c r="H38" s="112"/>
      <c r="I38" s="94">
        <f t="shared" si="0"/>
        <v>-151402.24713406371</v>
      </c>
      <c r="J38" s="103">
        <f t="shared" si="1"/>
        <v>-228284.1809613794</v>
      </c>
      <c r="K38" s="103">
        <f t="shared" si="2"/>
        <v>-473821.63306175807</v>
      </c>
      <c r="L38" s="96">
        <f t="shared" si="3"/>
        <v>-724240.94811268337</v>
      </c>
    </row>
    <row r="41" spans="1:12" ht="14.25" customHeight="1">
      <c r="A41" s="128" t="s">
        <v>236</v>
      </c>
      <c r="B41" s="125" t="s">
        <v>240</v>
      </c>
      <c r="C41" s="121" t="s">
        <v>242</v>
      </c>
      <c r="D41" s="122"/>
      <c r="E41" s="125" t="s">
        <v>241</v>
      </c>
      <c r="F41" s="121" t="s">
        <v>243</v>
      </c>
      <c r="G41" s="122"/>
      <c r="H41" s="105"/>
      <c r="I41" s="120" t="s">
        <v>244</v>
      </c>
      <c r="J41" s="120"/>
      <c r="K41" s="120" t="s">
        <v>245</v>
      </c>
      <c r="L41" s="120"/>
    </row>
    <row r="42" spans="1:12" ht="14.25" customHeight="1">
      <c r="A42" s="129"/>
      <c r="B42" s="126"/>
      <c r="C42" s="123"/>
      <c r="D42" s="124"/>
      <c r="E42" s="126"/>
      <c r="F42" s="123"/>
      <c r="G42" s="124"/>
      <c r="H42" s="106"/>
      <c r="I42" s="120"/>
      <c r="J42" s="120"/>
      <c r="K42" s="120"/>
      <c r="L42" s="120"/>
    </row>
    <row r="43" spans="1:12" ht="14.25" customHeight="1">
      <c r="A43" s="130"/>
      <c r="B43" s="127"/>
      <c r="C43" s="98" t="s">
        <v>232</v>
      </c>
      <c r="D43" s="97" t="s">
        <v>233</v>
      </c>
      <c r="E43" s="127"/>
      <c r="F43" s="97" t="s">
        <v>232</v>
      </c>
      <c r="G43" s="97" t="s">
        <v>233</v>
      </c>
      <c r="H43" s="113"/>
      <c r="I43" s="98" t="s">
        <v>232</v>
      </c>
      <c r="J43" s="97" t="s">
        <v>233</v>
      </c>
      <c r="K43" s="97" t="s">
        <v>232</v>
      </c>
      <c r="L43" s="97" t="s">
        <v>233</v>
      </c>
    </row>
    <row r="44" spans="1:12" s="80" customFormat="1" ht="14.25" customHeight="1">
      <c r="A44" s="107" t="s">
        <v>246</v>
      </c>
      <c r="B44" s="83">
        <f ca="1">Tuition!E44</f>
        <v>94755.799756464898</v>
      </c>
      <c r="C44" s="89">
        <f ca="1">(IF(Tuition!A44&lt;(40500),PMT(6.8%/12,120,Tuition!A44+(Tuition!A44*0.0105),0,0),PMT(6.8%/12,120,Tuition!A44+((40500)*0.0105),0,0)+PMT(7.9%/12,120,(Tuition!A44-(40500))+((Tuition!A44-(40500))*0.042),0,0)))+(IF(Tuition!B44&lt;(40500),PMT(6.8%/12,120,Tuition!B44+(Tuition!B44*0.0105),0,0),PMT(6.8%/12,120,Tuition!B44+((40500)*0.0105),0,0)+PMT(7.9%/12,120,(Tuition!B44-(40500))+((Tuition!B44-(40500))*0.042),0,0)))+(IF(Tuition!C44&lt;(40500),PMT(6.8%/12,120,Tuition!C44+(Tuition!C44*0.0105),0,0),PMT(6.8%/12,120,Tuition!C44+((40500)*0.0105),0,0)+PMT(7.9%/12,120,(Tuition!C44-(40500))+((Tuition!C44-(40500))*0.042),0,0)))+(IF(Tuition!D44&lt;(40500),PMT(6.8%/12,120,Tuition!D44+(Tuition!D44*0.0105),0,0),PMT(6.8%/12,120,Tuition!D44+((40500)*0.0105),0,0)+PMT(7.9%/12,120,(Tuition!D44-(40500))+((Tuition!D44-(40500))*0.042),0,0)))</f>
        <v>-1101.9026274231887</v>
      </c>
      <c r="D44" s="102">
        <f ca="1">(IF(Tuition!A44&lt;(40500),PMT(6.8%/12,300,Tuition!A44+(Tuition!A44*0.0105),0,0),PMT(6.8%/12,300,Tuition!A44+((40500)*0.0105),0,0)+PMT(7.9%/12,300,(Tuition!A44-(40500))+((Tuition!A44-(40500))*0.042),0,0)))+(IF(Tuition!B44&lt;(40500),PMT(6.8%/12,300,Tuition!B44+(Tuition!B44*0.0105),0,0),PMT(6.8%/12,300,Tuition!B44+((40500)*0.0105),0,0)+PMT(7.9%/12,300,(Tuition!B44-(40500))+((Tuition!B44-(40500))*0.042),0,0)))+(IF(Tuition!C44&lt;(40500),PMT(6.8%/12,300,Tuition!C44+(Tuition!C44*0.0105),0,0),PMT(6.8%/12,300,Tuition!C44+((40500)*0.0105),0,0)+PMT(7.9%/12,300,(Tuition!C44-(40500))+((Tuition!C44-(40500))*0.042),0,0)))+(IF(Tuition!D44&lt;(40500),PMT(6.8%/12,300,Tuition!D44+(Tuition!D44*0.0105),0,0),PMT(6.8%/12,300,Tuition!D44+((40500)*0.0105),0,0)+PMT(7.9%/12,300,(Tuition!D44-(40500))+((Tuition!D44-(40500))*0.042),0,0)))</f>
        <v>-664.579142151714</v>
      </c>
      <c r="E44" s="86">
        <f ca="1">Tuition!G44</f>
        <v>209253.99933998962</v>
      </c>
      <c r="F44" s="90">
        <f ca="1">(IF(Tuition!H44&lt;(40500),PMT(6.8%/12,120,Tuition!H44+(Tuition!H44*0.0105),0,0),PMT(6.8%/12,120,Tuition!H44+((40500)*0.0105),0,0)+PMT(7.9%/12,120,(Tuition!H44-(40500))+((Tuition!H44-(40500))*0.042),0,0)))+(IF(Tuition!I44&lt;(40500),PMT(6.8%/12,120,Tuition!I44+(Tuition!I44*0.0105),0,0),PMT(6.8%/12,120,Tuition!I44+((40500)*0.0105),0,0)+PMT(7.9%/12,120,(Tuition!I44-(40500))+((Tuition!I44-(40500))*0.042),0,0)))+(IF(Tuition!J44&lt;(40500),PMT(6.8%/12,120,Tuition!J44+(Tuition!J44*0.0105),0,0),PMT(6.8%/12,120,Tuition!J44+((40500)*0.0105),0,0)+PMT(7.9%/12,120,(Tuition!J44-(40500))+((Tuition!J44-(40500))*0.042),0,0)))+(IF(Tuition!K44&lt;(40500),PMT(6.8%/12,120,Tuition!K44+(Tuition!K44*0.0105),0,0),PMT(6.8%/12,120,Tuition!K44+((40500)*0.0105),0,0)+PMT(7.9%/12,120,(Tuition!K44-(40500))+((Tuition!K44-(40500))*0.042),0,0)))</f>
        <v>-3022.4794064768844</v>
      </c>
      <c r="G44" s="102">
        <f ca="1">(IF(Tuition!H44&lt;(40500),PMT(6.8%/12,300,Tuition!H44+(Tuition!H44*0.0105),0,0),PMT(6.8%/12,300,Tuition!H44+((40500)*0.0105),0,0)+PMT(7.9%/12,300,(Tuition!H44-(40500))+((Tuition!H44-(40500))*0.042),0,0)))+(IF(Tuition!I44&lt;(40500),PMT(6.8%/12,300,Tuition!I44+(Tuition!I44*0.0105),0,0),PMT(6.8%/12,300,Tuition!I44+((40500)*0.0105),0,0)+PMT(7.9%/12,300,(Tuition!I44-(40500))+((Tuition!I44-(40500))*0.042),0,0)))+(IF(Tuition!J44&lt;(40500),PMT(6.8%/12,300,Tuition!J44+(Tuition!J44*0.0105),0,0),PMT(6.8%/12,300,Tuition!J44+((40500)*0.0105),0,0)+PMT(7.9%/12,300,(Tuition!J44-(40500))+((Tuition!J44-(40500))*0.042),0,0)))+(IF(Tuition!K44&lt;(40500),PMT(6.8%/12,300,Tuition!K44+(Tuition!K44*0.0105),0,0),PMT(6.8%/12,300,Tuition!K44+((40500)*0.0105),0,0)+PMT(7.9%/12,300,(Tuition!K44-(40500))+((Tuition!K44-(40500))*0.042),0,0)))</f>
        <v>-1840.9557858098183</v>
      </c>
      <c r="H44" s="108"/>
      <c r="I44" s="89">
        <f>C44*120</f>
        <v>-132228.31529078266</v>
      </c>
      <c r="J44" s="102">
        <f>D44*300</f>
        <v>-199373.7426455142</v>
      </c>
      <c r="K44" s="102">
        <f>F44*120</f>
        <v>-362697.52877722611</v>
      </c>
      <c r="L44" s="91">
        <f>G44*300</f>
        <v>-552286.73574294546</v>
      </c>
    </row>
    <row r="45" spans="1:12" ht="14.25" customHeight="1">
      <c r="A45" s="109" t="s">
        <v>247</v>
      </c>
      <c r="B45" s="84">
        <f ca="1">Tuition!E45</f>
        <v>141844.22163136804</v>
      </c>
      <c r="C45" s="92">
        <f ca="1">(IF(Tuition!A45&lt;(40500),PMT(6.8%/12,120,Tuition!A45+(Tuition!A45*0.0105),0,0),PMT(6.8%/12,120,Tuition!A45+((40500)*0.0105),0,0)+PMT(7.9%/12,120,(Tuition!A45-(40500))+((Tuition!A45-(40500))*0.042),0,0)))+(IF(Tuition!B45&lt;(40500),PMT(6.8%/12,120,Tuition!B45+(Tuition!B45*0.0105),0,0),PMT(6.8%/12,120,Tuition!B45+((40500)*0.0105),0,0)+PMT(7.9%/12,120,(Tuition!B45-(40500))+((Tuition!B45-(40500))*0.042),0,0)))+(IF(Tuition!C45&lt;(40500),PMT(6.8%/12,120,Tuition!C45+(Tuition!C45*0.0105),0,0),PMT(6.8%/12,120,Tuition!C45+((40500)*0.0105),0,0)+PMT(7.9%/12,120,(Tuition!C45-(40500))+((Tuition!C45-(40500))*0.042),0,0)))+(IF(Tuition!D45&lt;(40500),PMT(6.8%/12,120,Tuition!D45+(Tuition!D45*0.0105),0,0),PMT(6.8%/12,120,Tuition!D45+((40500)*0.0105),0,0)+PMT(7.9%/12,120,(Tuition!D45-(40500))+((Tuition!D45-(40500))*0.042),0,0)))</f>
        <v>-1649.4876398290098</v>
      </c>
      <c r="D45" s="101">
        <f ca="1">(IF(Tuition!A45&lt;(40500),PMT(6.8%/12,300,Tuition!A45+(Tuition!A45*0.0105),0,0),PMT(6.8%/12,300,Tuition!A45+((40500)*0.0105),0,0)+PMT(7.9%/12,300,(Tuition!A45-(40500))+((Tuition!A45-(40500))*0.042),0,0)))+(IF(Tuition!B45&lt;(40500),PMT(6.8%/12,300,Tuition!B45+(Tuition!B45*0.0105),0,0),PMT(6.8%/12,300,Tuition!B45+((40500)*0.0105),0,0)+PMT(7.9%/12,300,(Tuition!B45-(40500))+((Tuition!B45-(40500))*0.042),0,0)))+(IF(Tuition!C45&lt;(40500),PMT(6.8%/12,300,Tuition!C45+(Tuition!C45*0.0105),0,0),PMT(6.8%/12,300,Tuition!C45+((40500)*0.0105),0,0)+PMT(7.9%/12,300,(Tuition!C45-(40500))+((Tuition!C45-(40500))*0.042),0,0)))+(IF(Tuition!D45&lt;(40500),PMT(6.8%/12,300,Tuition!D45+(Tuition!D45*0.0105),0,0),PMT(6.8%/12,300,Tuition!D45+((40500)*0.0105),0,0)+PMT(7.9%/12,300,(Tuition!D45-(40500))+((Tuition!D45-(40500))*0.042),0,0)))</f>
        <v>-994.83843071590593</v>
      </c>
      <c r="E45" s="87">
        <f ca="1">Tuition!G45</f>
        <v>213490.02745537536</v>
      </c>
      <c r="F45" s="93">
        <f ca="1">(IF(Tuition!H45&lt;(40500),PMT(6.8%/12,120,Tuition!H45+(Tuition!H45*0.0105),0,0),PMT(6.8%/12,120,Tuition!H45+((40500)*0.0105),0,0)+PMT(7.9%/12,120,(Tuition!H45-(40500))+((Tuition!H45-(40500))*0.042),0,0)))+(IF(Tuition!I45&lt;(40500),PMT(6.8%/12,120,Tuition!I45+(Tuition!I45*0.0105),0,0),PMT(6.8%/12,120,Tuition!I45+((40500)*0.0105),0,0)+PMT(7.9%/12,120,(Tuition!I45-(40500))+((Tuition!I45-(40500))*0.042),0,0)))+(IF(Tuition!J45&lt;(40500),PMT(6.8%/12,120,Tuition!J45+(Tuition!J45*0.0105),0,0),PMT(6.8%/12,120,Tuition!J45+((40500)*0.0105),0,0)+PMT(7.9%/12,120,(Tuition!J45-(40500))+((Tuition!J45-(40500))*0.042),0,0)))+(IF(Tuition!K45&lt;(40500),PMT(6.8%/12,120,Tuition!K45+(Tuition!K45*0.0105),0,0),PMT(6.8%/12,120,Tuition!K45+((40500)*0.0105),0,0)+PMT(7.9%/12,120,(Tuition!K45-(40500))+((Tuition!K45-(40500))*0.042),0,0)))</f>
        <v>-3124.5480977180555</v>
      </c>
      <c r="G45" s="101">
        <f ca="1">(IF(Tuition!H45&lt;(40500),PMT(6.8%/12,300,Tuition!H45+(Tuition!H45*0.0105),0,0),PMT(6.8%/12,300,Tuition!H45+((40500)*0.0105),0,0)+PMT(7.9%/12,300,(Tuition!H45-(40500))+((Tuition!H45-(40500))*0.042),0,0)))+(IF(Tuition!I45&lt;(40500),PMT(6.8%/12,300,Tuition!I45+(Tuition!I45*0.0105),0,0),PMT(6.8%/12,300,Tuition!I45+((40500)*0.0105),0,0)+PMT(7.9%/12,300,(Tuition!I45-(40500))+((Tuition!I45-(40500))*0.042),0,0)))+(IF(Tuition!J45&lt;(40500),PMT(6.8%/12,300,Tuition!J45+(Tuition!J45*0.0105),0,0),PMT(6.8%/12,300,Tuition!J45+((40500)*0.0105),0,0)+PMT(7.9%/12,300,(Tuition!J45-(40500))+((Tuition!J45-(40500))*0.042),0,0)))+(IF(Tuition!K45&lt;(40500),PMT(6.8%/12,300,Tuition!K45+(Tuition!K45*0.0105),0,0),PMT(6.8%/12,300,Tuition!K45+((40500)*0.0105),0,0)+PMT(7.9%/12,300,(Tuition!K45-(40500))+((Tuition!K45-(40500))*0.042),0,0)))</f>
        <v>-1904.1325070909043</v>
      </c>
      <c r="H45" s="110"/>
      <c r="I45" s="99">
        <f t="shared" ref="I45:I76" si="4">C45*120</f>
        <v>-197938.51677948117</v>
      </c>
      <c r="J45" s="104">
        <f t="shared" ref="J45:J76" si="5">D45*300</f>
        <v>-298451.52921477176</v>
      </c>
      <c r="K45" s="104">
        <f t="shared" ref="K45:K76" si="6">F45*120</f>
        <v>-374945.77172616665</v>
      </c>
      <c r="L45" s="100">
        <f t="shared" ref="L45:L76" si="7">G45*300</f>
        <v>-571239.75212727126</v>
      </c>
    </row>
    <row r="46" spans="1:12" s="80" customFormat="1" ht="14.25" customHeight="1">
      <c r="A46" s="107" t="s">
        <v>248</v>
      </c>
      <c r="B46" s="83">
        <f ca="1">Tuition!E46</f>
        <v>121783.39600064597</v>
      </c>
      <c r="C46" s="89">
        <f ca="1">(IF(Tuition!A46&lt;(40500),PMT(6.8%/12,120,Tuition!A46+(Tuition!A46*0.0105),0,0),PMT(6.8%/12,120,Tuition!A46+((40500)*0.0105),0,0)+PMT(7.9%/12,120,(Tuition!A46-(40500))+((Tuition!A46-(40500))*0.042),0,0)))+(IF(Tuition!B46&lt;(40500),PMT(6.8%/12,120,Tuition!B46+(Tuition!B46*0.0105),0,0),PMT(6.8%/12,120,Tuition!B46+((40500)*0.0105),0,0)+PMT(7.9%/12,120,(Tuition!B46-(40500))+((Tuition!B46-(40500))*0.042),0,0)))+(IF(Tuition!C46&lt;(40500),PMT(6.8%/12,120,Tuition!C46+(Tuition!C46*0.0105),0,0),PMT(6.8%/12,120,Tuition!C46+((40500)*0.0105),0,0)+PMT(7.9%/12,120,(Tuition!C46-(40500))+((Tuition!C46-(40500))*0.042),0,0)))+(IF(Tuition!D46&lt;(40500),PMT(6.8%/12,120,Tuition!D46+(Tuition!D46*0.0105),0,0),PMT(6.8%/12,120,Tuition!D46+((40500)*0.0105),0,0)+PMT(7.9%/12,120,(Tuition!D46-(40500))+((Tuition!D46-(40500))*0.042),0,0)))</f>
        <v>-1416.2029593389068</v>
      </c>
      <c r="D46" s="102">
        <f ca="1">(IF(Tuition!A46&lt;(40500),PMT(6.8%/12,300,Tuition!A46+(Tuition!A46*0.0105),0,0),PMT(6.8%/12,300,Tuition!A46+((40500)*0.0105),0,0)+PMT(7.9%/12,300,(Tuition!A46-(40500))+((Tuition!A46-(40500))*0.042),0,0)))+(IF(Tuition!B46&lt;(40500),PMT(6.8%/12,300,Tuition!B46+(Tuition!B46*0.0105),0,0),PMT(6.8%/12,300,Tuition!B46+((40500)*0.0105),0,0)+PMT(7.9%/12,300,(Tuition!B46-(40500))+((Tuition!B46-(40500))*0.042),0,0)))+(IF(Tuition!C46&lt;(40500),PMT(6.8%/12,300,Tuition!C46+(Tuition!C46*0.0105),0,0),PMT(6.8%/12,300,Tuition!C46+((40500)*0.0105),0,0)+PMT(7.9%/12,300,(Tuition!C46-(40500))+((Tuition!C46-(40500))*0.042),0,0)))+(IF(Tuition!D46&lt;(40500),PMT(6.8%/12,300,Tuition!D46+(Tuition!D46*0.0105),0,0),PMT(6.8%/12,300,Tuition!D46+((40500)*0.0105),0,0)+PMT(7.9%/12,300,(Tuition!D46-(40500))+((Tuition!D46-(40500))*0.042),0,0)))</f>
        <v>-854.13985265751342</v>
      </c>
      <c r="E46" s="86">
        <f ca="1">Tuition!G46</f>
        <v>256757.3396863314</v>
      </c>
      <c r="F46" s="90">
        <f ca="1">(IF(Tuition!H46&lt;(40500),PMT(6.8%/12,120,Tuition!H46+(Tuition!H46*0.0105),0,0),PMT(6.8%/12,120,Tuition!H46+((40500)*0.0105),0,0)+PMT(7.9%/12,120,(Tuition!H46-(40500))+((Tuition!H46-(40500))*0.042),0,0)))+(IF(Tuition!I46&lt;(40500),PMT(6.8%/12,120,Tuition!I46+(Tuition!I46*0.0105),0,0),PMT(6.8%/12,120,Tuition!I46+((40500)*0.0105),0,0)+PMT(7.9%/12,120,(Tuition!I46-(40500))+((Tuition!I46-(40500))*0.042),0,0)))+(IF(Tuition!J46&lt;(40500),PMT(6.8%/12,120,Tuition!J46+(Tuition!J46*0.0105),0,0),PMT(6.8%/12,120,Tuition!J46+((40500)*0.0105),0,0)+PMT(7.9%/12,120,(Tuition!J46-(40500))+((Tuition!J46-(40500))*0.042),0,0)))+(IF(Tuition!K46&lt;(40500),PMT(6.8%/12,120,Tuition!K46+(Tuition!K46*0.0105),0,0),PMT(6.8%/12,120,Tuition!K46+((40500)*0.0105),0,0)+PMT(7.9%/12,120,(Tuition!K46-(40500))+((Tuition!K46-(40500))*0.042),0,0)))</f>
        <v>-4167.090265201904</v>
      </c>
      <c r="G46" s="102">
        <f ca="1">(IF(Tuition!H46&lt;(40500),PMT(6.8%/12,300,Tuition!H46+(Tuition!H46*0.0105),0,0),PMT(6.8%/12,300,Tuition!H46+((40500)*0.0105),0,0)+PMT(7.9%/12,300,(Tuition!H46-(40500))+((Tuition!H46-(40500))*0.042),0,0)))+(IF(Tuition!I46&lt;(40500),PMT(6.8%/12,300,Tuition!I46+(Tuition!I46*0.0105),0,0),PMT(6.8%/12,300,Tuition!I46+((40500)*0.0105),0,0)+PMT(7.9%/12,300,(Tuition!I46-(40500))+((Tuition!I46-(40500))*0.042),0,0)))+(IF(Tuition!J46&lt;(40500),PMT(6.8%/12,300,Tuition!J46+(Tuition!J46*0.0105),0,0),PMT(6.8%/12,300,Tuition!J46+((40500)*0.0105),0,0)+PMT(7.9%/12,300,(Tuition!J46-(40500))+((Tuition!J46-(40500))*0.042),0,0)))+(IF(Tuition!K46&lt;(40500),PMT(6.8%/12,300,Tuition!K46+(Tuition!K46*0.0105),0,0),PMT(6.8%/12,300,Tuition!K46+((40500)*0.0105),0,0)+PMT(7.9%/12,300,(Tuition!K46-(40500))+((Tuition!K46-(40500))*0.042),0,0)))</f>
        <v>-2549.4273094243645</v>
      </c>
      <c r="H46" s="108"/>
      <c r="I46" s="89">
        <f t="shared" si="4"/>
        <v>-169944.35512066883</v>
      </c>
      <c r="J46" s="102">
        <f t="shared" si="5"/>
        <v>-256241.95579725402</v>
      </c>
      <c r="K46" s="102">
        <f t="shared" si="6"/>
        <v>-500050.83182422846</v>
      </c>
      <c r="L46" s="91">
        <f t="shared" si="7"/>
        <v>-764828.19282730937</v>
      </c>
    </row>
    <row r="47" spans="1:12" ht="14.25" customHeight="1">
      <c r="A47" s="109" t="s">
        <v>249</v>
      </c>
      <c r="B47" s="84">
        <f ca="1">Tuition!E47</f>
        <v>135572.19822589937</v>
      </c>
      <c r="C47" s="92">
        <f ca="1">(IF(Tuition!A47&lt;(40500),PMT(6.8%/12,120,Tuition!A47+(Tuition!A47*0.0105),0,0),PMT(6.8%/12,120,Tuition!A47+((40500)*0.0105),0,0)+PMT(7.9%/12,120,(Tuition!A47-(40500))+((Tuition!A47-(40500))*0.042),0,0)))+(IF(Tuition!B47&lt;(40500),PMT(6.8%/12,120,Tuition!B47+(Tuition!B47*0.0105),0,0),PMT(6.8%/12,120,Tuition!B47+((40500)*0.0105),0,0)+PMT(7.9%/12,120,(Tuition!B47-(40500))+((Tuition!B47-(40500))*0.042),0,0)))+(IF(Tuition!C47&lt;(40500),PMT(6.8%/12,120,Tuition!C47+(Tuition!C47*0.0105),0,0),PMT(6.8%/12,120,Tuition!C47+((40500)*0.0105),0,0)+PMT(7.9%/12,120,(Tuition!C47-(40500))+((Tuition!C47-(40500))*0.042),0,0)))+(IF(Tuition!D47&lt;(40500),PMT(6.8%/12,120,Tuition!D47+(Tuition!D47*0.0105),0,0),PMT(6.8%/12,120,Tuition!D47+((40500)*0.0105),0,0)+PMT(7.9%/12,120,(Tuition!D47-(40500))+((Tuition!D47-(40500))*0.042),0,0)))</f>
        <v>-1576.5511115372508</v>
      </c>
      <c r="D47" s="101">
        <f ca="1">(IF(Tuition!A47&lt;(40500),PMT(6.8%/12,300,Tuition!A47+(Tuition!A47*0.0105),0,0),PMT(6.8%/12,300,Tuition!A47+((40500)*0.0105),0,0)+PMT(7.9%/12,300,(Tuition!A47-(40500))+((Tuition!A47-(40500))*0.042),0,0)))+(IF(Tuition!B47&lt;(40500),PMT(6.8%/12,300,Tuition!B47+(Tuition!B47*0.0105),0,0),PMT(6.8%/12,300,Tuition!B47+((40500)*0.0105),0,0)+PMT(7.9%/12,300,(Tuition!B47-(40500))+((Tuition!B47-(40500))*0.042),0,0)))+(IF(Tuition!C47&lt;(40500),PMT(6.8%/12,300,Tuition!C47+(Tuition!C47*0.0105),0,0),PMT(6.8%/12,300,Tuition!C47+((40500)*0.0105),0,0)+PMT(7.9%/12,300,(Tuition!C47-(40500))+((Tuition!C47-(40500))*0.042),0,0)))+(IF(Tuition!D47&lt;(40500),PMT(6.8%/12,300,Tuition!D47+(Tuition!D47*0.0105),0,0),PMT(6.8%/12,300,Tuition!D47+((40500)*0.0105),0,0)+PMT(7.9%/12,300,(Tuition!D47-(40500))+((Tuition!D47-(40500))*0.042),0,0)))</f>
        <v>-950.84897629649504</v>
      </c>
      <c r="E47" s="87">
        <f ca="1">Tuition!G47</f>
        <v>236773.70818983053</v>
      </c>
      <c r="F47" s="93">
        <f ca="1">(IF(Tuition!H47&lt;(40500),PMT(6.8%/12,120,Tuition!H47+(Tuition!H47*0.0105),0,0),PMT(6.8%/12,120,Tuition!H47+((40500)*0.0105),0,0)+PMT(7.9%/12,120,(Tuition!H47-(40500))+((Tuition!H47-(40500))*0.042),0,0)))+(IF(Tuition!I47&lt;(40500),PMT(6.8%/12,120,Tuition!I47+(Tuition!I47*0.0105),0,0),PMT(6.8%/12,120,Tuition!I47+((40500)*0.0105),0,0)+PMT(7.9%/12,120,(Tuition!I47-(40500))+((Tuition!I47-(40500))*0.042),0,0)))+(IF(Tuition!J47&lt;(40500),PMT(6.8%/12,120,Tuition!J47+(Tuition!J47*0.0105),0,0),PMT(6.8%/12,120,Tuition!J47+((40500)*0.0105),0,0)+PMT(7.9%/12,120,(Tuition!J47-(40500))+((Tuition!J47-(40500))*0.042),0,0)))+(IF(Tuition!K47&lt;(40500),PMT(6.8%/12,120,Tuition!K47+(Tuition!K47*0.0105),0,0),PMT(6.8%/12,120,Tuition!K47+((40500)*0.0105),0,0)+PMT(7.9%/12,120,(Tuition!K47-(40500))+((Tuition!K47-(40500))*0.042),0,0)))</f>
        <v>-3685.5771454741944</v>
      </c>
      <c r="G47" s="101">
        <f ca="1">(IF(Tuition!H47&lt;(40500),PMT(6.8%/12,300,Tuition!H47+(Tuition!H47*0.0105),0,0),PMT(6.8%/12,300,Tuition!H47+((40500)*0.0105),0,0)+PMT(7.9%/12,300,(Tuition!H47-(40500))+((Tuition!H47-(40500))*0.042),0,0)))+(IF(Tuition!I47&lt;(40500),PMT(6.8%/12,300,Tuition!I47+(Tuition!I47*0.0105),0,0),PMT(6.8%/12,300,Tuition!I47+((40500)*0.0105),0,0)+PMT(7.9%/12,300,(Tuition!I47-(40500))+((Tuition!I47-(40500))*0.042),0,0)))+(IF(Tuition!J47&lt;(40500),PMT(6.8%/12,300,Tuition!J47+(Tuition!J47*0.0105),0,0),PMT(6.8%/12,300,Tuition!J47+((40500)*0.0105),0,0)+PMT(7.9%/12,300,(Tuition!J47-(40500))+((Tuition!J47-(40500))*0.042),0,0)))+(IF(Tuition!K47&lt;(40500),PMT(6.8%/12,300,Tuition!K47+(Tuition!K47*0.0105),0,0),PMT(6.8%/12,300,Tuition!K47+((40500)*0.0105),0,0)+PMT(7.9%/12,300,(Tuition!K47-(40500))+((Tuition!K47-(40500))*0.042),0,0)))</f>
        <v>-2251.3886083466227</v>
      </c>
      <c r="H47" s="110"/>
      <c r="I47" s="99">
        <f t="shared" si="4"/>
        <v>-189186.1333844701</v>
      </c>
      <c r="J47" s="104">
        <f t="shared" si="5"/>
        <v>-285254.69288894848</v>
      </c>
      <c r="K47" s="104">
        <f t="shared" si="6"/>
        <v>-442269.25745690335</v>
      </c>
      <c r="L47" s="100">
        <f t="shared" si="7"/>
        <v>-675416.58250398678</v>
      </c>
    </row>
    <row r="48" spans="1:12" s="80" customFormat="1" ht="14.25" customHeight="1">
      <c r="A48" s="107" t="s">
        <v>250</v>
      </c>
      <c r="B48" s="83">
        <f ca="1">Tuition!E48</f>
        <v>119361.43003945732</v>
      </c>
      <c r="C48" s="89">
        <f ca="1">(IF(Tuition!A48&lt;(40500),PMT(6.8%/12,120,Tuition!A48+(Tuition!A48*0.0105),0,0),PMT(6.8%/12,120,Tuition!A48+((40500)*0.0105),0,0)+PMT(7.9%/12,120,(Tuition!A48-(40500))+((Tuition!A48-(40500))*0.042),0,0)))+(IF(Tuition!B48&lt;(40500),PMT(6.8%/12,120,Tuition!B48+(Tuition!B48*0.0105),0,0),PMT(6.8%/12,120,Tuition!B48+((40500)*0.0105),0,0)+PMT(7.9%/12,120,(Tuition!B48-(40500))+((Tuition!B48-(40500))*0.042),0,0)))+(IF(Tuition!C48&lt;(40500),PMT(6.8%/12,120,Tuition!C48+(Tuition!C48*0.0105),0,0),PMT(6.8%/12,120,Tuition!C48+((40500)*0.0105),0,0)+PMT(7.9%/12,120,(Tuition!C48-(40500))+((Tuition!C48-(40500))*0.042),0,0)))+(IF(Tuition!D48&lt;(40500),PMT(6.8%/12,120,Tuition!D48+(Tuition!D48*0.0105),0,0),PMT(6.8%/12,120,Tuition!D48+((40500)*0.0105),0,0)+PMT(7.9%/12,120,(Tuition!D48-(40500))+((Tuition!D48-(40500))*0.042),0,0)))</f>
        <v>-1388.0382384139355</v>
      </c>
      <c r="D48" s="102">
        <f ca="1">(IF(Tuition!A48&lt;(40500),PMT(6.8%/12,300,Tuition!A48+(Tuition!A48*0.0105),0,0),PMT(6.8%/12,300,Tuition!A48+((40500)*0.0105),0,0)+PMT(7.9%/12,300,(Tuition!A48-(40500))+((Tuition!A48-(40500))*0.042),0,0)))+(IF(Tuition!B48&lt;(40500),PMT(6.8%/12,300,Tuition!B48+(Tuition!B48*0.0105),0,0),PMT(6.8%/12,300,Tuition!B48+((40500)*0.0105),0,0)+PMT(7.9%/12,300,(Tuition!B48-(40500))+((Tuition!B48-(40500))*0.042),0,0)))+(IF(Tuition!C48&lt;(40500),PMT(6.8%/12,300,Tuition!C48+(Tuition!C48*0.0105),0,0),PMT(6.8%/12,300,Tuition!C48+((40500)*0.0105),0,0)+PMT(7.9%/12,300,(Tuition!C48-(40500))+((Tuition!C48-(40500))*0.042),0,0)))+(IF(Tuition!D48&lt;(40500),PMT(6.8%/12,300,Tuition!D48+(Tuition!D48*0.0105),0,0),PMT(6.8%/12,300,Tuition!D48+((40500)*0.0105),0,0)+PMT(7.9%/12,300,(Tuition!D48-(40500))+((Tuition!D48-(40500))*0.042),0,0)))</f>
        <v>-837.15315564324885</v>
      </c>
      <c r="E48" s="86">
        <f ca="1">Tuition!G48</f>
        <v>198794.19415302342</v>
      </c>
      <c r="F48" s="90">
        <f ca="1">(IF(Tuition!H48&lt;(40500),PMT(6.8%/12,120,Tuition!H48+(Tuition!H48*0.0105),0,0),PMT(6.8%/12,120,Tuition!H48+((40500)*0.0105),0,0)+PMT(7.9%/12,120,(Tuition!H48-(40500))+((Tuition!H48-(40500))*0.042),0,0)))+(IF(Tuition!I48&lt;(40500),PMT(6.8%/12,120,Tuition!I48+(Tuition!I48*0.0105),0,0),PMT(6.8%/12,120,Tuition!I48+((40500)*0.0105),0,0)+PMT(7.9%/12,120,(Tuition!I48-(40500))+((Tuition!I48-(40500))*0.042),0,0)))+(IF(Tuition!J48&lt;(40500),PMT(6.8%/12,120,Tuition!J48+(Tuition!J48*0.0105),0,0),PMT(6.8%/12,120,Tuition!J48+((40500)*0.0105),0,0)+PMT(7.9%/12,120,(Tuition!J48-(40500))+((Tuition!J48-(40500))*0.042),0,0)))+(IF(Tuition!K48&lt;(40500),PMT(6.8%/12,120,Tuition!K48+(Tuition!K48*0.0105),0,0),PMT(6.8%/12,120,Tuition!K48+((40500)*0.0105),0,0)+PMT(7.9%/12,120,(Tuition!K48-(40500))+((Tuition!K48-(40500))*0.042),0,0)))</f>
        <v>-2770.4464650066575</v>
      </c>
      <c r="G48" s="102">
        <f ca="1">(IF(Tuition!H48&lt;(40500),PMT(6.8%/12,300,Tuition!H48+(Tuition!H48*0.0105),0,0),PMT(6.8%/12,300,Tuition!H48+((40500)*0.0105),0,0)+PMT(7.9%/12,300,(Tuition!H48-(40500))+((Tuition!H48-(40500))*0.042),0,0)))+(IF(Tuition!I48&lt;(40500),PMT(6.8%/12,300,Tuition!I48+(Tuition!I48*0.0105),0,0),PMT(6.8%/12,300,Tuition!I48+((40500)*0.0105),0,0)+PMT(7.9%/12,300,(Tuition!I48-(40500))+((Tuition!I48-(40500))*0.042),0,0)))+(IF(Tuition!J48&lt;(40500),PMT(6.8%/12,300,Tuition!J48+(Tuition!J48*0.0105),0,0),PMT(6.8%/12,300,Tuition!J48+((40500)*0.0105),0,0)+PMT(7.9%/12,300,(Tuition!J48-(40500))+((Tuition!J48-(40500))*0.042),0,0)))+(IF(Tuition!K48&lt;(40500),PMT(6.8%/12,300,Tuition!K48+(Tuition!K48*0.0105),0,0),PMT(6.8%/12,300,Tuition!K48+((40500)*0.0105),0,0)+PMT(7.9%/12,300,(Tuition!K48-(40500))+((Tuition!K48-(40500))*0.042),0,0)))</f>
        <v>-1684.9567747193917</v>
      </c>
      <c r="H48" s="108"/>
      <c r="I48" s="89">
        <f t="shared" si="4"/>
        <v>-166564.58860967227</v>
      </c>
      <c r="J48" s="102">
        <f t="shared" si="5"/>
        <v>-251145.94669297466</v>
      </c>
      <c r="K48" s="102">
        <f t="shared" si="6"/>
        <v>-332453.57580079889</v>
      </c>
      <c r="L48" s="91">
        <f t="shared" si="7"/>
        <v>-505487.03241581749</v>
      </c>
    </row>
    <row r="49" spans="1:12" ht="14.25" customHeight="1">
      <c r="A49" s="109" t="s">
        <v>251</v>
      </c>
      <c r="B49" s="84">
        <f ca="1">Tuition!E49</f>
        <v>92439.97572983033</v>
      </c>
      <c r="C49" s="92">
        <f ca="1">(IF(Tuition!A49&lt;(40500),PMT(6.8%/12,120,Tuition!A49+(Tuition!A49*0.0105),0,0),PMT(6.8%/12,120,Tuition!A49+((40500)*0.0105),0,0)+PMT(7.9%/12,120,(Tuition!A49-(40500))+((Tuition!A49-(40500))*0.042),0,0)))+(IF(Tuition!B49&lt;(40500),PMT(6.8%/12,120,Tuition!B49+(Tuition!B49*0.0105),0,0),PMT(6.8%/12,120,Tuition!B49+((40500)*0.0105),0,0)+PMT(7.9%/12,120,(Tuition!B49-(40500))+((Tuition!B49-(40500))*0.042),0,0)))+(IF(Tuition!C49&lt;(40500),PMT(6.8%/12,120,Tuition!C49+(Tuition!C49*0.0105),0,0),PMT(6.8%/12,120,Tuition!C49+((40500)*0.0105),0,0)+PMT(7.9%/12,120,(Tuition!C49-(40500))+((Tuition!C49-(40500))*0.042),0,0)))+(IF(Tuition!D49&lt;(40500),PMT(6.8%/12,120,Tuition!D49+(Tuition!D49*0.0105),0,0),PMT(6.8%/12,120,Tuition!D49+((40500)*0.0105),0,0)+PMT(7.9%/12,120,(Tuition!D49-(40500))+((Tuition!D49-(40500))*0.042),0,0)))</f>
        <v>-1074.9722169770009</v>
      </c>
      <c r="D49" s="101">
        <f ca="1">(IF(Tuition!A49&lt;(40500),PMT(6.8%/12,300,Tuition!A49+(Tuition!A49*0.0105),0,0),PMT(6.8%/12,300,Tuition!A49+((40500)*0.0105),0,0)+PMT(7.9%/12,300,(Tuition!A49-(40500))+((Tuition!A49-(40500))*0.042),0,0)))+(IF(Tuition!B49&lt;(40500),PMT(6.8%/12,300,Tuition!B49+(Tuition!B49*0.0105),0,0),PMT(6.8%/12,300,Tuition!B49+((40500)*0.0105),0,0)+PMT(7.9%/12,300,(Tuition!B49-(40500))+((Tuition!B49-(40500))*0.042),0,0)))+(IF(Tuition!C49&lt;(40500),PMT(6.8%/12,300,Tuition!C49+(Tuition!C49*0.0105),0,0),PMT(6.8%/12,300,Tuition!C49+((40500)*0.0105),0,0)+PMT(7.9%/12,300,(Tuition!C49-(40500))+((Tuition!C49-(40500))*0.042),0,0)))+(IF(Tuition!D49&lt;(40500),PMT(6.8%/12,300,Tuition!D49+(Tuition!D49*0.0105),0,0),PMT(6.8%/12,300,Tuition!D49+((40500)*0.0105),0,0)+PMT(7.9%/12,300,(Tuition!D49-(40500))+((Tuition!D49-(40500))*0.042),0,0)))</f>
        <v>-648.33688205839326</v>
      </c>
      <c r="E49" s="87">
        <f ca="1">Tuition!G49</f>
        <v>202856.53546641159</v>
      </c>
      <c r="F49" s="93">
        <f ca="1">(IF(Tuition!H49&lt;(40500),PMT(6.8%/12,120,Tuition!H49+(Tuition!H49*0.0105),0,0),PMT(6.8%/12,120,Tuition!H49+((40500)*0.0105),0,0)+PMT(7.9%/12,120,(Tuition!H49-(40500))+((Tuition!H49-(40500))*0.042),0,0)))+(IF(Tuition!I49&lt;(40500),PMT(6.8%/12,120,Tuition!I49+(Tuition!I49*0.0105),0,0),PMT(6.8%/12,120,Tuition!I49+((40500)*0.0105),0,0)+PMT(7.9%/12,120,(Tuition!I49-(40500))+((Tuition!I49-(40500))*0.042),0,0)))+(IF(Tuition!J49&lt;(40500),PMT(6.8%/12,120,Tuition!J49+(Tuition!J49*0.0105),0,0),PMT(6.8%/12,120,Tuition!J49+((40500)*0.0105),0,0)+PMT(7.9%/12,120,(Tuition!J49-(40500))+((Tuition!J49-(40500))*0.042),0,0)))+(IF(Tuition!K49&lt;(40500),PMT(6.8%/12,120,Tuition!K49+(Tuition!K49*0.0105),0,0),PMT(6.8%/12,120,Tuition!K49+((40500)*0.0105),0,0)+PMT(7.9%/12,120,(Tuition!K49-(40500))+((Tuition!K49-(40500))*0.042),0,0)))</f>
        <v>-2868.3301074042274</v>
      </c>
      <c r="G49" s="101">
        <f ca="1">(IF(Tuition!H49&lt;(40500),PMT(6.8%/12,300,Tuition!H49+(Tuition!H49*0.0105),0,0),PMT(6.8%/12,300,Tuition!H49+((40500)*0.0105),0,0)+PMT(7.9%/12,300,(Tuition!H49-(40500))+((Tuition!H49-(40500))*0.042),0,0)))+(IF(Tuition!I49&lt;(40500),PMT(6.8%/12,300,Tuition!I49+(Tuition!I49*0.0105),0,0),PMT(6.8%/12,300,Tuition!I49+((40500)*0.0105),0,0)+PMT(7.9%/12,300,(Tuition!I49-(40500))+((Tuition!I49-(40500))*0.042),0,0)))+(IF(Tuition!J49&lt;(40500),PMT(6.8%/12,300,Tuition!J49+(Tuition!J49*0.0105),0,0),PMT(6.8%/12,300,Tuition!J49+((40500)*0.0105),0,0)+PMT(7.9%/12,300,(Tuition!J49-(40500))+((Tuition!J49-(40500))*0.042),0,0)))+(IF(Tuition!K49&lt;(40500),PMT(6.8%/12,300,Tuition!K49+(Tuition!K49*0.0105),0,0),PMT(6.8%/12,300,Tuition!K49+((40500)*0.0105),0,0)+PMT(7.9%/12,300,(Tuition!K49-(40500))+((Tuition!K49-(40500))*0.042),0,0)))</f>
        <v>-1745.5431065174264</v>
      </c>
      <c r="H49" s="110"/>
      <c r="I49" s="99">
        <f t="shared" si="4"/>
        <v>-128996.66603724011</v>
      </c>
      <c r="J49" s="104">
        <f t="shared" si="5"/>
        <v>-194501.06461751799</v>
      </c>
      <c r="K49" s="104">
        <f t="shared" si="6"/>
        <v>-344199.61288850731</v>
      </c>
      <c r="L49" s="100">
        <f t="shared" si="7"/>
        <v>-523662.93195522792</v>
      </c>
    </row>
    <row r="50" spans="1:12" s="80" customFormat="1" ht="14.25" customHeight="1">
      <c r="A50" s="107" t="s">
        <v>252</v>
      </c>
      <c r="B50" s="83">
        <f ca="1">Tuition!E50</f>
        <v>112886.77203165814</v>
      </c>
      <c r="C50" s="89">
        <f ca="1">(IF(Tuition!A50&lt;(40500),PMT(6.8%/12,120,Tuition!A50+(Tuition!A50*0.0105),0,0),PMT(6.8%/12,120,Tuition!A50+((40500)*0.0105),0,0)+PMT(7.9%/12,120,(Tuition!A50-(40500))+((Tuition!A50-(40500))*0.042),0,0)))+(IF(Tuition!B50&lt;(40500),PMT(6.8%/12,120,Tuition!B50+(Tuition!B50*0.0105),0,0),PMT(6.8%/12,120,Tuition!B50+((40500)*0.0105),0,0)+PMT(7.9%/12,120,(Tuition!B50-(40500))+((Tuition!B50-(40500))*0.042),0,0)))+(IF(Tuition!C50&lt;(40500),PMT(6.8%/12,120,Tuition!C50+(Tuition!C50*0.0105),0,0),PMT(6.8%/12,120,Tuition!C50+((40500)*0.0105),0,0)+PMT(7.9%/12,120,(Tuition!C50-(40500))+((Tuition!C50-(40500))*0.042),0,0)))+(IF(Tuition!D50&lt;(40500),PMT(6.8%/12,120,Tuition!D50+(Tuition!D50*0.0105),0,0),PMT(6.8%/12,120,Tuition!D50+((40500)*0.0105),0,0)+PMT(7.9%/12,120,(Tuition!D50-(40500))+((Tuition!D50-(40500))*0.042),0,0)))</f>
        <v>-1312.7452992081351</v>
      </c>
      <c r="D50" s="102">
        <f ca="1">(IF(Tuition!A50&lt;(40500),PMT(6.8%/12,300,Tuition!A50+(Tuition!A50*0.0105),0,0),PMT(6.8%/12,300,Tuition!A50+((40500)*0.0105),0,0)+PMT(7.9%/12,300,(Tuition!A50-(40500))+((Tuition!A50-(40500))*0.042),0,0)))+(IF(Tuition!B50&lt;(40500),PMT(6.8%/12,300,Tuition!B50+(Tuition!B50*0.0105),0,0),PMT(6.8%/12,300,Tuition!B50+((40500)*0.0105),0,0)+PMT(7.9%/12,300,(Tuition!B50-(40500))+((Tuition!B50-(40500))*0.042),0,0)))+(IF(Tuition!C50&lt;(40500),PMT(6.8%/12,300,Tuition!C50+(Tuition!C50*0.0105),0,0),PMT(6.8%/12,300,Tuition!C50+((40500)*0.0105),0,0)+PMT(7.9%/12,300,(Tuition!C50-(40500))+((Tuition!C50-(40500))*0.042),0,0)))+(IF(Tuition!D50&lt;(40500),PMT(6.8%/12,300,Tuition!D50+(Tuition!D50*0.0105),0,0),PMT(6.8%/12,300,Tuition!D50+((40500)*0.0105),0,0)+PMT(7.9%/12,300,(Tuition!D50-(40500))+((Tuition!D50-(40500))*0.042),0,0)))</f>
        <v>-791.74250346567237</v>
      </c>
      <c r="E50" s="86">
        <f ca="1">Tuition!G50</f>
        <v>246789.64710502507</v>
      </c>
      <c r="F50" s="90">
        <f ca="1">(IF(Tuition!H50&lt;(40500),PMT(6.8%/12,120,Tuition!H50+(Tuition!H50*0.0105),0,0),PMT(6.8%/12,120,Tuition!H50+((40500)*0.0105),0,0)+PMT(7.9%/12,120,(Tuition!H50-(40500))+((Tuition!H50-(40500))*0.042),0,0)))+(IF(Tuition!I50&lt;(40500),PMT(6.8%/12,120,Tuition!I50+(Tuition!I50*0.0105),0,0),PMT(6.8%/12,120,Tuition!I50+((40500)*0.0105),0,0)+PMT(7.9%/12,120,(Tuition!I50-(40500))+((Tuition!I50-(40500))*0.042),0,0)))+(IF(Tuition!J50&lt;(40500),PMT(6.8%/12,120,Tuition!J50+(Tuition!J50*0.0105),0,0),PMT(6.8%/12,120,Tuition!J50+((40500)*0.0105),0,0)+PMT(7.9%/12,120,(Tuition!J50-(40500))+((Tuition!J50-(40500))*0.042),0,0)))+(IF(Tuition!K50&lt;(40500),PMT(6.8%/12,120,Tuition!K50+(Tuition!K50*0.0105),0,0),PMT(6.8%/12,120,Tuition!K50+((40500)*0.0105),0,0)+PMT(7.9%/12,120,(Tuition!K50-(40500))+((Tuition!K50-(40500))*0.042),0,0)))</f>
        <v>-3926.914962121883</v>
      </c>
      <c r="G50" s="102">
        <f ca="1">(IF(Tuition!H50&lt;(40500),PMT(6.8%/12,300,Tuition!H50+(Tuition!H50*0.0105),0,0),PMT(6.8%/12,300,Tuition!H50+((40500)*0.0105),0,0)+PMT(7.9%/12,300,(Tuition!H50-(40500))+((Tuition!H50-(40500))*0.042),0,0)))+(IF(Tuition!I50&lt;(40500),PMT(6.8%/12,300,Tuition!I50+(Tuition!I50*0.0105),0,0),PMT(6.8%/12,300,Tuition!I50+((40500)*0.0105),0,0)+PMT(7.9%/12,300,(Tuition!I50-(40500))+((Tuition!I50-(40500))*0.042),0,0)))+(IF(Tuition!J50&lt;(40500),PMT(6.8%/12,300,Tuition!J50+(Tuition!J50*0.0105),0,0),PMT(6.8%/12,300,Tuition!J50+((40500)*0.0105),0,0)+PMT(7.9%/12,300,(Tuition!J50-(40500))+((Tuition!J50-(40500))*0.042),0,0)))+(IF(Tuition!K50&lt;(40500),PMT(6.8%/12,300,Tuition!K50+(Tuition!K50*0.0105),0,0),PMT(6.8%/12,300,Tuition!K50+((40500)*0.0105),0,0)+PMT(7.9%/12,300,(Tuition!K50-(40500))+((Tuition!K50-(40500))*0.042),0,0)))</f>
        <v>-2400.7677352025839</v>
      </c>
      <c r="H50" s="108"/>
      <c r="I50" s="89">
        <f t="shared" si="4"/>
        <v>-157529.43590497621</v>
      </c>
      <c r="J50" s="102">
        <f t="shared" si="5"/>
        <v>-237522.75103970172</v>
      </c>
      <c r="K50" s="102">
        <f t="shared" si="6"/>
        <v>-471229.79545462597</v>
      </c>
      <c r="L50" s="91">
        <f t="shared" si="7"/>
        <v>-720230.32056077523</v>
      </c>
    </row>
    <row r="51" spans="1:12" ht="14.25" customHeight="1">
      <c r="A51" s="109" t="s">
        <v>253</v>
      </c>
      <c r="B51" s="84">
        <f ca="1">Tuition!E51</f>
        <v>94620.710021577892</v>
      </c>
      <c r="C51" s="92">
        <f ca="1">(IF(Tuition!A51&lt;(40500),PMT(6.8%/12,120,Tuition!A51+(Tuition!A51*0.0105),0,0),PMT(6.8%/12,120,Tuition!A51+((40500)*0.0105),0,0)+PMT(7.9%/12,120,(Tuition!A51-(40500))+((Tuition!A51-(40500))*0.042),0,0)))+(IF(Tuition!B51&lt;(40500),PMT(6.8%/12,120,Tuition!B51+(Tuition!B51*0.0105),0,0),PMT(6.8%/12,120,Tuition!B51+((40500)*0.0105),0,0)+PMT(7.9%/12,120,(Tuition!B51-(40500))+((Tuition!B51-(40500))*0.042),0,0)))+(IF(Tuition!C51&lt;(40500),PMT(6.8%/12,120,Tuition!C51+(Tuition!C51*0.0105),0,0),PMT(6.8%/12,120,Tuition!C51+((40500)*0.0105),0,0)+PMT(7.9%/12,120,(Tuition!C51-(40500))+((Tuition!C51-(40500))*0.042),0,0)))+(IF(Tuition!D51&lt;(40500),PMT(6.8%/12,120,Tuition!D51+(Tuition!D51*0.0105),0,0),PMT(6.8%/12,120,Tuition!D51+((40500)*0.0105),0,0)+PMT(7.9%/12,120,(Tuition!D51-(40500))+((Tuition!D51-(40500))*0.042),0,0)))</f>
        <v>-1100.3316868138279</v>
      </c>
      <c r="D51" s="101">
        <f ca="1">(IF(Tuition!A51&lt;(40500),PMT(6.8%/12,300,Tuition!A51+(Tuition!A51*0.0105),0,0),PMT(6.8%/12,300,Tuition!A51+((40500)*0.0105),0,0)+PMT(7.9%/12,300,(Tuition!A51-(40500))+((Tuition!A51-(40500))*0.042),0,0)))+(IF(Tuition!B51&lt;(40500),PMT(6.8%/12,300,Tuition!B51+(Tuition!B51*0.0105),0,0),PMT(6.8%/12,300,Tuition!B51+((40500)*0.0105),0,0)+PMT(7.9%/12,300,(Tuition!B51-(40500))+((Tuition!B51-(40500))*0.042),0,0)))+(IF(Tuition!C51&lt;(40500),PMT(6.8%/12,300,Tuition!C51+(Tuition!C51*0.0105),0,0),PMT(6.8%/12,300,Tuition!C51+((40500)*0.0105),0,0)+PMT(7.9%/12,300,(Tuition!C51-(40500))+((Tuition!C51-(40500))*0.042),0,0)))+(IF(Tuition!D51&lt;(40500),PMT(6.8%/12,300,Tuition!D51+(Tuition!D51*0.0105),0,0),PMT(6.8%/12,300,Tuition!D51+((40500)*0.0105),0,0)+PMT(7.9%/12,300,(Tuition!D51-(40500))+((Tuition!D51-(40500))*0.042),0,0)))</f>
        <v>-663.63167697960364</v>
      </c>
      <c r="E51" s="87">
        <f ca="1">Tuition!G51</f>
        <v>219096.25145318659</v>
      </c>
      <c r="F51" s="93">
        <f ca="1">(IF(Tuition!H51&lt;(40500),PMT(6.8%/12,120,Tuition!H51+(Tuition!H51*0.0105),0,0),PMT(6.8%/12,120,Tuition!H51+((40500)*0.0105),0,0)+PMT(7.9%/12,120,(Tuition!H51-(40500))+((Tuition!H51-(40500))*0.042),0,0)))+(IF(Tuition!I51&lt;(40500),PMT(6.8%/12,120,Tuition!I51+(Tuition!I51*0.0105),0,0),PMT(6.8%/12,120,Tuition!I51+((40500)*0.0105),0,0)+PMT(7.9%/12,120,(Tuition!I51-(40500))+((Tuition!I51-(40500))*0.042),0,0)))+(IF(Tuition!J51&lt;(40500),PMT(6.8%/12,120,Tuition!J51+(Tuition!J51*0.0105),0,0),PMT(6.8%/12,120,Tuition!J51+((40500)*0.0105),0,0)+PMT(7.9%/12,120,(Tuition!J51-(40500))+((Tuition!J51-(40500))*0.042),0,0)))+(IF(Tuition!K51&lt;(40500),PMT(6.8%/12,120,Tuition!K51+(Tuition!K51*0.0105),0,0),PMT(6.8%/12,120,Tuition!K51+((40500)*0.0105),0,0)+PMT(7.9%/12,120,(Tuition!K51-(40500))+((Tuition!K51-(40500))*0.042),0,0)))</f>
        <v>-3259.6321742809714</v>
      </c>
      <c r="G51" s="101">
        <f ca="1">(IF(Tuition!H51&lt;(40500),PMT(6.8%/12,300,Tuition!H51+(Tuition!H51*0.0105),0,0),PMT(6.8%/12,300,Tuition!H51+((40500)*0.0105),0,0)+PMT(7.9%/12,300,(Tuition!H51-(40500))+((Tuition!H51-(40500))*0.042),0,0)))+(IF(Tuition!I51&lt;(40500),PMT(6.8%/12,300,Tuition!I51+(Tuition!I51*0.0105),0,0),PMT(6.8%/12,300,Tuition!I51+((40500)*0.0105),0,0)+PMT(7.9%/12,300,(Tuition!I51-(40500))+((Tuition!I51-(40500))*0.042),0,0)))+(IF(Tuition!J51&lt;(40500),PMT(6.8%/12,300,Tuition!J51+(Tuition!J51*0.0105),0,0),PMT(6.8%/12,300,Tuition!J51+((40500)*0.0105),0,0)+PMT(7.9%/12,300,(Tuition!J51-(40500))+((Tuition!J51-(40500))*0.042),0,0)))+(IF(Tuition!K51&lt;(40500),PMT(6.8%/12,300,Tuition!K51+(Tuition!K51*0.0105),0,0),PMT(6.8%/12,300,Tuition!K51+((40500)*0.0105),0,0)+PMT(7.9%/12,300,(Tuition!K51-(40500))+((Tuition!K51-(40500))*0.042),0,0)))</f>
        <v>-1987.7445231827282</v>
      </c>
      <c r="H51" s="110"/>
      <c r="I51" s="99">
        <f t="shared" si="4"/>
        <v>-132039.80241765935</v>
      </c>
      <c r="J51" s="104">
        <f t="shared" si="5"/>
        <v>-199089.5030938811</v>
      </c>
      <c r="K51" s="104">
        <f t="shared" si="6"/>
        <v>-391155.86091371655</v>
      </c>
      <c r="L51" s="100">
        <f t="shared" si="7"/>
        <v>-596323.35695481848</v>
      </c>
    </row>
    <row r="52" spans="1:12" s="80" customFormat="1" ht="14.25" customHeight="1">
      <c r="A52" s="107" t="s">
        <v>254</v>
      </c>
      <c r="B52" s="83">
        <f ca="1">Tuition!E52</f>
        <v>156588.30126760819</v>
      </c>
      <c r="C52" s="89">
        <f ca="1">(IF(Tuition!A52&lt;(40500),PMT(6.8%/12,120,Tuition!A52+(Tuition!A52*0.0105),0,0),PMT(6.8%/12,120,Tuition!A52+((40500)*0.0105),0,0)+PMT(7.9%/12,120,(Tuition!A52-(40500))+((Tuition!A52-(40500))*0.042),0,0)))+(IF(Tuition!B52&lt;(40500),PMT(6.8%/12,120,Tuition!B52+(Tuition!B52*0.0105),0,0),PMT(6.8%/12,120,Tuition!B52+((40500)*0.0105),0,0)+PMT(7.9%/12,120,(Tuition!B52-(40500))+((Tuition!B52-(40500))*0.042),0,0)))+(IF(Tuition!C52&lt;(40500),PMT(6.8%/12,120,Tuition!C52+(Tuition!C52*0.0105),0,0),PMT(6.8%/12,120,Tuition!C52+((40500)*0.0105),0,0)+PMT(7.9%/12,120,(Tuition!C52-(40500))+((Tuition!C52-(40500))*0.042),0,0)))+(IF(Tuition!D52&lt;(40500),PMT(6.8%/12,120,Tuition!D52+(Tuition!D52*0.0105),0,0),PMT(6.8%/12,120,Tuition!D52+((40500)*0.0105),0,0)+PMT(7.9%/12,120,(Tuition!D52-(40500))+((Tuition!D52-(40500))*0.042),0,0)))</f>
        <v>-1859.2195090283653</v>
      </c>
      <c r="D52" s="102">
        <f ca="1">(IF(Tuition!A52&lt;(40500),PMT(6.8%/12,300,Tuition!A52+(Tuition!A52*0.0105),0,0),PMT(6.8%/12,300,Tuition!A52+((40500)*0.0105),0,0)+PMT(7.9%/12,300,(Tuition!A52-(40500))+((Tuition!A52-(40500))*0.042),0,0)))+(IF(Tuition!B52&lt;(40500),PMT(6.8%/12,300,Tuition!B52+(Tuition!B52*0.0105),0,0),PMT(6.8%/12,300,Tuition!B52+((40500)*0.0105),0,0)+PMT(7.9%/12,300,(Tuition!B52-(40500))+((Tuition!B52-(40500))*0.042),0,0)))+(IF(Tuition!C52&lt;(40500),PMT(6.8%/12,300,Tuition!C52+(Tuition!C52*0.0105),0,0),PMT(6.8%/12,300,Tuition!C52+((40500)*0.0105),0,0)+PMT(7.9%/12,300,(Tuition!C52-(40500))+((Tuition!C52-(40500))*0.042),0,0)))+(IF(Tuition!D52&lt;(40500),PMT(6.8%/12,300,Tuition!D52+(Tuition!D52*0.0105),0,0),PMT(6.8%/12,300,Tuition!D52+((40500)*0.0105),0,0)+PMT(7.9%/12,300,(Tuition!D52-(40500))+((Tuition!D52-(40500))*0.042),0,0)))</f>
        <v>-1122.5038891030526</v>
      </c>
      <c r="E52" s="86">
        <f ca="1">Tuition!G52</f>
        <v>271192.642785687</v>
      </c>
      <c r="F52" s="90">
        <f ca="1">(IF(Tuition!H52&lt;(40500),PMT(6.8%/12,120,Tuition!H52+(Tuition!H52*0.0105),0,0),PMT(6.8%/12,120,Tuition!H52+((40500)*0.0105),0,0)+PMT(7.9%/12,120,(Tuition!H52-(40500))+((Tuition!H52-(40500))*0.042),0,0)))+(IF(Tuition!I52&lt;(40500),PMT(6.8%/12,120,Tuition!I52+(Tuition!I52*0.0105),0,0),PMT(6.8%/12,120,Tuition!I52+((40500)*0.0105),0,0)+PMT(7.9%/12,120,(Tuition!I52-(40500))+((Tuition!I52-(40500))*0.042),0,0)))+(IF(Tuition!J52&lt;(40500),PMT(6.8%/12,120,Tuition!J52+(Tuition!J52*0.0105),0,0),PMT(6.8%/12,120,Tuition!J52+((40500)*0.0105),0,0)+PMT(7.9%/12,120,(Tuition!J52-(40500))+((Tuition!J52-(40500))*0.042),0,0)))+(IF(Tuition!K52&lt;(40500),PMT(6.8%/12,120,Tuition!K52+(Tuition!K52*0.0105),0,0),PMT(6.8%/12,120,Tuition!K52+((40500)*0.0105),0,0)+PMT(7.9%/12,120,(Tuition!K52-(40500))+((Tuition!K52-(40500))*0.042),0,0)))</f>
        <v>-4514.9143246478989</v>
      </c>
      <c r="G52" s="102">
        <f ca="1">(IF(Tuition!H52&lt;(40500),PMT(6.8%/12,300,Tuition!H52+(Tuition!H52*0.0105),0,0),PMT(6.8%/12,300,Tuition!H52+((40500)*0.0105),0,0)+PMT(7.9%/12,300,(Tuition!H52-(40500))+((Tuition!H52-(40500))*0.042),0,0)))+(IF(Tuition!I52&lt;(40500),PMT(6.8%/12,300,Tuition!I52+(Tuition!I52*0.0105),0,0),PMT(6.8%/12,300,Tuition!I52+((40500)*0.0105),0,0)+PMT(7.9%/12,300,(Tuition!I52-(40500))+((Tuition!I52-(40500))*0.042),0,0)))+(IF(Tuition!J52&lt;(40500),PMT(6.8%/12,300,Tuition!J52+(Tuition!J52*0.0105),0,0),PMT(6.8%/12,300,Tuition!J52+((40500)*0.0105),0,0)+PMT(7.9%/12,300,(Tuition!J52-(40500))+((Tuition!J52-(40500))*0.042),0,0)))+(IF(Tuition!K52&lt;(40500),PMT(6.8%/12,300,Tuition!K52+(Tuition!K52*0.0105),0,0),PMT(6.8%/12,300,Tuition!K52+((40500)*0.0105),0,0)+PMT(7.9%/12,300,(Tuition!K52-(40500))+((Tuition!K52-(40500))*0.042),0,0)))</f>
        <v>-2764.7174575713002</v>
      </c>
      <c r="H52" s="108"/>
      <c r="I52" s="89">
        <f t="shared" si="4"/>
        <v>-223106.34108340385</v>
      </c>
      <c r="J52" s="102">
        <f t="shared" si="5"/>
        <v>-336751.16673091578</v>
      </c>
      <c r="K52" s="102">
        <f t="shared" si="6"/>
        <v>-541789.71895774791</v>
      </c>
      <c r="L52" s="91">
        <f t="shared" si="7"/>
        <v>-829415.23727139004</v>
      </c>
    </row>
    <row r="53" spans="1:12" ht="14.25" customHeight="1">
      <c r="A53" s="109" t="s">
        <v>255</v>
      </c>
      <c r="B53" s="84">
        <f ca="1">Tuition!E53</f>
        <v>86896.47196607379</v>
      </c>
      <c r="C53" s="92">
        <f ca="1">(IF(Tuition!A53&lt;(40500),PMT(6.8%/12,120,Tuition!A53+(Tuition!A53*0.0105),0,0),PMT(6.8%/12,120,Tuition!A53+((40500)*0.0105),0,0)+PMT(7.9%/12,120,(Tuition!A53-(40500))+((Tuition!A53-(40500))*0.042),0,0)))+(IF(Tuition!B53&lt;(40500),PMT(6.8%/12,120,Tuition!B53+(Tuition!B53*0.0105),0,0),PMT(6.8%/12,120,Tuition!B53+((40500)*0.0105),0,0)+PMT(7.9%/12,120,(Tuition!B53-(40500))+((Tuition!B53-(40500))*0.042),0,0)))+(IF(Tuition!C53&lt;(40500),PMT(6.8%/12,120,Tuition!C53+(Tuition!C53*0.0105),0,0),PMT(6.8%/12,120,Tuition!C53+((40500)*0.0105),0,0)+PMT(7.9%/12,120,(Tuition!C53-(40500))+((Tuition!C53-(40500))*0.042),0,0)))+(IF(Tuition!D53&lt;(40500),PMT(6.8%/12,120,Tuition!D53+(Tuition!D53*0.0105),0,0),PMT(6.8%/12,120,Tuition!D53+((40500)*0.0105),0,0)+PMT(7.9%/12,120,(Tuition!D53-(40500))+((Tuition!D53-(40500))*0.042),0,0)))</f>
        <v>-1010.5075469714386</v>
      </c>
      <c r="D53" s="101">
        <f ca="1">(IF(Tuition!A53&lt;(40500),PMT(6.8%/12,300,Tuition!A53+(Tuition!A53*0.0105),0,0),PMT(6.8%/12,300,Tuition!A53+((40500)*0.0105),0,0)+PMT(7.9%/12,300,(Tuition!A53-(40500))+((Tuition!A53-(40500))*0.042),0,0)))+(IF(Tuition!B53&lt;(40500),PMT(6.8%/12,300,Tuition!B53+(Tuition!B53*0.0105),0,0),PMT(6.8%/12,300,Tuition!B53+((40500)*0.0105),0,0)+PMT(7.9%/12,300,(Tuition!B53-(40500))+((Tuition!B53-(40500))*0.042),0,0)))+(IF(Tuition!C53&lt;(40500),PMT(6.8%/12,300,Tuition!C53+(Tuition!C53*0.0105),0,0),PMT(6.8%/12,300,Tuition!C53+((40500)*0.0105),0,0)+PMT(7.9%/12,300,(Tuition!C53-(40500))+((Tuition!C53-(40500))*0.042),0,0)))+(IF(Tuition!D53&lt;(40500),PMT(6.8%/12,300,Tuition!D53+(Tuition!D53*0.0105),0,0),PMT(6.8%/12,300,Tuition!D53+((40500)*0.0105),0,0)+PMT(7.9%/12,300,(Tuition!D53-(40500))+((Tuition!D53-(40500))*0.042),0,0)))</f>
        <v>-609.45697196000617</v>
      </c>
      <c r="E53" s="87">
        <f ca="1">Tuition!G53</f>
        <v>207512.30668662483</v>
      </c>
      <c r="F53" s="93">
        <f ca="1">(IF(Tuition!H53&lt;(40500),PMT(6.8%/12,120,Tuition!H53+(Tuition!H53*0.0105),0,0),PMT(6.8%/12,120,Tuition!H53+((40500)*0.0105),0,0)+PMT(7.9%/12,120,(Tuition!H53-(40500))+((Tuition!H53-(40500))*0.042),0,0)))+(IF(Tuition!I53&lt;(40500),PMT(6.8%/12,120,Tuition!I53+(Tuition!I53*0.0105),0,0),PMT(6.8%/12,120,Tuition!I53+((40500)*0.0105),0,0)+PMT(7.9%/12,120,(Tuition!I53-(40500))+((Tuition!I53-(40500))*0.042),0,0)))+(IF(Tuition!J53&lt;(40500),PMT(6.8%/12,120,Tuition!J53+(Tuition!J53*0.0105),0,0),PMT(6.8%/12,120,Tuition!J53+((40500)*0.0105),0,0)+PMT(7.9%/12,120,(Tuition!J53-(40500))+((Tuition!J53-(40500))*0.042),0,0)))+(IF(Tuition!K53&lt;(40500),PMT(6.8%/12,120,Tuition!K53+(Tuition!K53*0.0105),0,0),PMT(6.8%/12,120,Tuition!K53+((40500)*0.0105),0,0)+PMT(7.9%/12,120,(Tuition!K53-(40500))+((Tuition!K53-(40500))*0.042),0,0)))</f>
        <v>-2980.5126666841015</v>
      </c>
      <c r="G53" s="101">
        <f ca="1">(IF(Tuition!H53&lt;(40500),PMT(6.8%/12,300,Tuition!H53+(Tuition!H53*0.0105),0,0),PMT(6.8%/12,300,Tuition!H53+((40500)*0.0105),0,0)+PMT(7.9%/12,300,(Tuition!H53-(40500))+((Tuition!H53-(40500))*0.042),0,0)))+(IF(Tuition!I53&lt;(40500),PMT(6.8%/12,300,Tuition!I53+(Tuition!I53*0.0105),0,0),PMT(6.8%/12,300,Tuition!I53+((40500)*0.0105),0,0)+PMT(7.9%/12,300,(Tuition!I53-(40500))+((Tuition!I53-(40500))*0.042),0,0)))+(IF(Tuition!J53&lt;(40500),PMT(6.8%/12,300,Tuition!J53+(Tuition!J53*0.0105),0,0),PMT(6.8%/12,300,Tuition!J53+((40500)*0.0105),0,0)+PMT(7.9%/12,300,(Tuition!J53-(40500))+((Tuition!J53-(40500))*0.042),0,0)))+(IF(Tuition!K53&lt;(40500),PMT(6.8%/12,300,Tuition!K53+(Tuition!K53*0.0105),0,0),PMT(6.8%/12,300,Tuition!K53+((40500)*0.0105),0,0)+PMT(7.9%/12,300,(Tuition!K53-(40500))+((Tuition!K53-(40500))*0.042),0,0)))</f>
        <v>-1814.9799357158861</v>
      </c>
      <c r="H53" s="110"/>
      <c r="I53" s="99">
        <f t="shared" si="4"/>
        <v>-121260.90563657263</v>
      </c>
      <c r="J53" s="104">
        <f t="shared" si="5"/>
        <v>-182837.09158800184</v>
      </c>
      <c r="K53" s="104">
        <f t="shared" si="6"/>
        <v>-357661.52000209218</v>
      </c>
      <c r="L53" s="100">
        <f t="shared" si="7"/>
        <v>-544493.98071476584</v>
      </c>
    </row>
    <row r="54" spans="1:12" s="80" customFormat="1" ht="14.25" customHeight="1">
      <c r="A54" s="107" t="s">
        <v>256</v>
      </c>
      <c r="B54" s="83">
        <f ca="1">Tuition!E54</f>
        <v>131657.30675136001</v>
      </c>
      <c r="C54" s="89">
        <f ca="1">(IF(Tuition!A54&lt;(40500),PMT(6.8%/12,120,Tuition!A54+(Tuition!A54*0.0105),0,0),PMT(6.8%/12,120,Tuition!A54+((40500)*0.0105),0,0)+PMT(7.9%/12,120,(Tuition!A54-(40500))+((Tuition!A54-(40500))*0.042),0,0)))+(IF(Tuition!B54&lt;(40500),PMT(6.8%/12,120,Tuition!B54+(Tuition!B54*0.0105),0,0),PMT(6.8%/12,120,Tuition!B54+((40500)*0.0105),0,0)+PMT(7.9%/12,120,(Tuition!B54-(40500))+((Tuition!B54-(40500))*0.042),0,0)))+(IF(Tuition!C54&lt;(40500),PMT(6.8%/12,120,Tuition!C54+(Tuition!C54*0.0105),0,0),PMT(6.8%/12,120,Tuition!C54+((40500)*0.0105),0,0)+PMT(7.9%/12,120,(Tuition!C54-(40500))+((Tuition!C54-(40500))*0.042),0,0)))+(IF(Tuition!D54&lt;(40500),PMT(6.8%/12,120,Tuition!D54+(Tuition!D54*0.0105),0,0),PMT(6.8%/12,120,Tuition!D54+((40500)*0.0105),0,0)+PMT(7.9%/12,120,(Tuition!D54-(40500))+((Tuition!D54-(40500))*0.042),0,0)))</f>
        <v>-1740.3016946409894</v>
      </c>
      <c r="D54" s="102">
        <f ca="1">(IF(Tuition!A54&lt;(40500),PMT(6.8%/12,300,Tuition!A54+(Tuition!A54*0.0105),0,0),PMT(6.8%/12,300,Tuition!A54+((40500)*0.0105),0,0)+PMT(7.9%/12,300,(Tuition!A54-(40500))+((Tuition!A54-(40500))*0.042),0,0)))+(IF(Tuition!B54&lt;(40500),PMT(6.8%/12,300,Tuition!B54+(Tuition!B54*0.0105),0,0),PMT(6.8%/12,300,Tuition!B54+((40500)*0.0105),0,0)+PMT(7.9%/12,300,(Tuition!B54-(40500))+((Tuition!B54-(40500))*0.042),0,0)))+(IF(Tuition!C54&lt;(40500),PMT(6.8%/12,300,Tuition!C54+(Tuition!C54*0.0105),0,0),PMT(6.8%/12,300,Tuition!C54+((40500)*0.0105),0,0)+PMT(7.9%/12,300,(Tuition!C54-(40500))+((Tuition!C54-(40500))*0.042),0,0)))+(IF(Tuition!D54&lt;(40500),PMT(6.8%/12,300,Tuition!D54+(Tuition!D54*0.0105),0,0),PMT(6.8%/12,300,Tuition!D54+((40500)*0.0105),0,0)+PMT(7.9%/12,300,(Tuition!D54-(40500))+((Tuition!D54-(40500))*0.042),0,0)))</f>
        <v>-1056.0185742496799</v>
      </c>
      <c r="E54" s="86">
        <f ca="1">Tuition!G54</f>
        <v>263671.21793375997</v>
      </c>
      <c r="F54" s="90">
        <f ca="1">(IF(Tuition!H54&lt;(40500),PMT(6.8%/12,120,Tuition!H54+(Tuition!H54*0.0105),0,0),PMT(6.8%/12,120,Tuition!H54+((40500)*0.0105),0,0)+PMT(7.9%/12,120,(Tuition!H54-(40500))+((Tuition!H54-(40500))*0.042),0,0)))+(IF(Tuition!I54&lt;(40500),PMT(6.8%/12,120,Tuition!I54+(Tuition!I54*0.0105),0,0),PMT(6.8%/12,120,Tuition!I54+((40500)*0.0105),0,0)+PMT(7.9%/12,120,(Tuition!I54-(40500))+((Tuition!I54-(40500))*0.042),0,0)))+(IF(Tuition!J54&lt;(40500),PMT(6.8%/12,120,Tuition!J54+(Tuition!J54*0.0105),0,0),PMT(6.8%/12,120,Tuition!J54+((40500)*0.0105),0,0)+PMT(7.9%/12,120,(Tuition!J54-(40500))+((Tuition!J54-(40500))*0.042),0,0)))+(IF(Tuition!K54&lt;(40500),PMT(6.8%/12,120,Tuition!K54+(Tuition!K54*0.0105),0,0),PMT(6.8%/12,120,Tuition!K54+((40500)*0.0105),0,0)+PMT(7.9%/12,120,(Tuition!K54-(40500))+((Tuition!K54-(40500))*0.042),0,0)))</f>
        <v>-4432.7336439930386</v>
      </c>
      <c r="G54" s="102">
        <f ca="1">(IF(Tuition!H54&lt;(40500),PMT(6.8%/12,300,Tuition!H54+(Tuition!H54*0.0105),0,0),PMT(6.8%/12,300,Tuition!H54+((40500)*0.0105),0,0)+PMT(7.9%/12,300,(Tuition!H54-(40500))+((Tuition!H54-(40500))*0.042),0,0)))+(IF(Tuition!I54&lt;(40500),PMT(6.8%/12,300,Tuition!I54+(Tuition!I54*0.0105),0,0),PMT(6.8%/12,300,Tuition!I54+((40500)*0.0105),0,0)+PMT(7.9%/12,300,(Tuition!I54-(40500))+((Tuition!I54-(40500))*0.042),0,0)))+(IF(Tuition!J54&lt;(40500),PMT(6.8%/12,300,Tuition!J54+(Tuition!J54*0.0105),0,0),PMT(6.8%/12,300,Tuition!J54+((40500)*0.0105),0,0)+PMT(7.9%/12,300,(Tuition!J54-(40500))+((Tuition!J54-(40500))*0.042),0,0)))+(IF(Tuition!K54&lt;(40500),PMT(6.8%/12,300,Tuition!K54+(Tuition!K54*0.0105),0,0),PMT(6.8%/12,300,Tuition!K54+((40500)*0.0105),0,0)+PMT(7.9%/12,300,(Tuition!K54-(40500))+((Tuition!K54-(40500))*0.042),0,0)))</f>
        <v>-2715.3145079980977</v>
      </c>
      <c r="H54" s="108"/>
      <c r="I54" s="89">
        <f t="shared" si="4"/>
        <v>-208836.20335691873</v>
      </c>
      <c r="J54" s="102">
        <f t="shared" si="5"/>
        <v>-316805.57227490394</v>
      </c>
      <c r="K54" s="102">
        <f t="shared" si="6"/>
        <v>-531928.03727916465</v>
      </c>
      <c r="L54" s="91">
        <f t="shared" si="7"/>
        <v>-814594.35239942931</v>
      </c>
    </row>
    <row r="55" spans="1:12" ht="14.25" customHeight="1">
      <c r="A55" s="109" t="s">
        <v>257</v>
      </c>
      <c r="B55" s="84">
        <f ca="1">Tuition!E55</f>
        <v>78342.396967692315</v>
      </c>
      <c r="C55" s="92">
        <f ca="1">(IF(Tuition!A55&lt;(40500),PMT(6.8%/12,120,Tuition!A55+(Tuition!A55*0.0105),0,0),PMT(6.8%/12,120,Tuition!A55+((40500)*0.0105),0,0)+PMT(7.9%/12,120,(Tuition!A55-(40500))+((Tuition!A55-(40500))*0.042),0,0)))+(IF(Tuition!B55&lt;(40500),PMT(6.8%/12,120,Tuition!B55+(Tuition!B55*0.0105),0,0),PMT(6.8%/12,120,Tuition!B55+((40500)*0.0105),0,0)+PMT(7.9%/12,120,(Tuition!B55-(40500))+((Tuition!B55-(40500))*0.042),0,0)))+(IF(Tuition!C55&lt;(40500),PMT(6.8%/12,120,Tuition!C55+(Tuition!C55*0.0105),0,0),PMT(6.8%/12,120,Tuition!C55+((40500)*0.0105),0,0)+PMT(7.9%/12,120,(Tuition!C55-(40500))+((Tuition!C55-(40500))*0.042),0,0)))+(IF(Tuition!D55&lt;(40500),PMT(6.8%/12,120,Tuition!D55+(Tuition!D55*0.0105),0,0),PMT(6.8%/12,120,Tuition!D55+((40500)*0.0105),0,0)+PMT(7.9%/12,120,(Tuition!D55-(40500))+((Tuition!D55-(40500))*0.042),0,0)))</f>
        <v>-911.03334338583215</v>
      </c>
      <c r="D55" s="101">
        <f ca="1">(IF(Tuition!A55&lt;(40500),PMT(6.8%/12,300,Tuition!A55+(Tuition!A55*0.0105),0,0),PMT(6.8%/12,300,Tuition!A55+((40500)*0.0105),0,0)+PMT(7.9%/12,300,(Tuition!A55-(40500))+((Tuition!A55-(40500))*0.042),0,0)))+(IF(Tuition!B55&lt;(40500),PMT(6.8%/12,300,Tuition!B55+(Tuition!B55*0.0105),0,0),PMT(6.8%/12,300,Tuition!B55+((40500)*0.0105),0,0)+PMT(7.9%/12,300,(Tuition!B55-(40500))+((Tuition!B55-(40500))*0.042),0,0)))+(IF(Tuition!C55&lt;(40500),PMT(6.8%/12,300,Tuition!C55+(Tuition!C55*0.0105),0,0),PMT(6.8%/12,300,Tuition!C55+((40500)*0.0105),0,0)+PMT(7.9%/12,300,(Tuition!C55-(40500))+((Tuition!C55-(40500))*0.042),0,0)))+(IF(Tuition!D55&lt;(40500),PMT(6.8%/12,300,Tuition!D55+(Tuition!D55*0.0105),0,0),PMT(6.8%/12,300,Tuition!D55+((40500)*0.0105),0,0)+PMT(7.9%/12,300,(Tuition!D55-(40500))+((Tuition!D55-(40500))*0.042),0,0)))</f>
        <v>-549.4621237403021</v>
      </c>
      <c r="E55" s="87">
        <f ca="1">Tuition!G55</f>
        <v>188160.70216405962</v>
      </c>
      <c r="F55" s="93">
        <f ca="1">(IF(Tuition!H55&lt;(40500),PMT(6.8%/12,120,Tuition!H55+(Tuition!H55*0.0105),0,0),PMT(6.8%/12,120,Tuition!H55+((40500)*0.0105),0,0)+PMT(7.9%/12,120,(Tuition!H55-(40500))+((Tuition!H55-(40500))*0.042),0,0)))+(IF(Tuition!I55&lt;(40500),PMT(6.8%/12,120,Tuition!I55+(Tuition!I55*0.0105),0,0),PMT(6.8%/12,120,Tuition!I55+((40500)*0.0105),0,0)+PMT(7.9%/12,120,(Tuition!I55-(40500))+((Tuition!I55-(40500))*0.042),0,0)))+(IF(Tuition!J55&lt;(40500),PMT(6.8%/12,120,Tuition!J55+(Tuition!J55*0.0105),0,0),PMT(6.8%/12,120,Tuition!J55+((40500)*0.0105),0,0)+PMT(7.9%/12,120,(Tuition!J55-(40500))+((Tuition!J55-(40500))*0.042),0,0)))+(IF(Tuition!K55&lt;(40500),PMT(6.8%/12,120,Tuition!K55+(Tuition!K55*0.0105),0,0),PMT(6.8%/12,120,Tuition!K55+((40500)*0.0105),0,0)+PMT(7.9%/12,120,(Tuition!K55-(40500))+((Tuition!K55-(40500))*0.042),0,0)))</f>
        <v>-2514.2284746928299</v>
      </c>
      <c r="G55" s="101">
        <f ca="1">(IF(Tuition!H55&lt;(40500),PMT(6.8%/12,300,Tuition!H55+(Tuition!H55*0.0105),0,0),PMT(6.8%/12,300,Tuition!H55+((40500)*0.0105),0,0)+PMT(7.9%/12,300,(Tuition!H55-(40500))+((Tuition!H55-(40500))*0.042),0,0)))+(IF(Tuition!I55&lt;(40500),PMT(6.8%/12,300,Tuition!I55+(Tuition!I55*0.0105),0,0),PMT(6.8%/12,300,Tuition!I55+((40500)*0.0105),0,0)+PMT(7.9%/12,300,(Tuition!I55-(40500))+((Tuition!I55-(40500))*0.042),0,0)))+(IF(Tuition!J55&lt;(40500),PMT(6.8%/12,300,Tuition!J55+(Tuition!J55*0.0105),0,0),PMT(6.8%/12,300,Tuition!J55+((40500)*0.0105),0,0)+PMT(7.9%/12,300,(Tuition!J55-(40500))+((Tuition!J55-(40500))*0.042),0,0)))+(IF(Tuition!K55&lt;(40500),PMT(6.8%/12,300,Tuition!K55+(Tuition!K55*0.0105),0,0),PMT(6.8%/12,300,Tuition!K55+((40500)*0.0105),0,0)+PMT(7.9%/12,300,(Tuition!K55-(40500))+((Tuition!K55-(40500))*0.042),0,0)))</f>
        <v>-1526.367374145914</v>
      </c>
      <c r="H55" s="110"/>
      <c r="I55" s="99">
        <f t="shared" si="4"/>
        <v>-109324.00120629986</v>
      </c>
      <c r="J55" s="104">
        <f t="shared" si="5"/>
        <v>-164838.63712209064</v>
      </c>
      <c r="K55" s="104">
        <f t="shared" si="6"/>
        <v>-301707.41696313961</v>
      </c>
      <c r="L55" s="100">
        <f t="shared" si="7"/>
        <v>-457910.21224377421</v>
      </c>
    </row>
    <row r="56" spans="1:12" s="80" customFormat="1" ht="14.25" customHeight="1">
      <c r="A56" s="107" t="s">
        <v>258</v>
      </c>
      <c r="B56" s="83">
        <f ca="1">Tuition!E56</f>
        <v>78342.396967692315</v>
      </c>
      <c r="C56" s="89">
        <f ca="1">(IF(Tuition!A56&lt;(40500),PMT(6.8%/12,120,Tuition!A56+(Tuition!A56*0.0105),0,0),PMT(6.8%/12,120,Tuition!A56+((40500)*0.0105),0,0)+PMT(7.9%/12,120,(Tuition!A56-(40500))+((Tuition!A56-(40500))*0.042),0,0)))+(IF(Tuition!B56&lt;(40500),PMT(6.8%/12,120,Tuition!B56+(Tuition!B56*0.0105),0,0),PMT(6.8%/12,120,Tuition!B56+((40500)*0.0105),0,0)+PMT(7.9%/12,120,(Tuition!B56-(40500))+((Tuition!B56-(40500))*0.042),0,0)))+(IF(Tuition!C56&lt;(40500),PMT(6.8%/12,120,Tuition!C56+(Tuition!C56*0.0105),0,0),PMT(6.8%/12,120,Tuition!C56+((40500)*0.0105),0,0)+PMT(7.9%/12,120,(Tuition!C56-(40500))+((Tuition!C56-(40500))*0.042),0,0)))+(IF(Tuition!D56&lt;(40500),PMT(6.8%/12,120,Tuition!D56+(Tuition!D56*0.0105),0,0),PMT(6.8%/12,120,Tuition!D56+((40500)*0.0105),0,0)+PMT(7.9%/12,120,(Tuition!D56-(40500))+((Tuition!D56-(40500))*0.042),0,0)))</f>
        <v>-911.03334338583215</v>
      </c>
      <c r="D56" s="102">
        <f ca="1">(IF(Tuition!A56&lt;(40500),PMT(6.8%/12,300,Tuition!A56+(Tuition!A56*0.0105),0,0),PMT(6.8%/12,300,Tuition!A56+((40500)*0.0105),0,0)+PMT(7.9%/12,300,(Tuition!A56-(40500))+((Tuition!A56-(40500))*0.042),0,0)))+(IF(Tuition!B56&lt;(40500),PMT(6.8%/12,300,Tuition!B56+(Tuition!B56*0.0105),0,0),PMT(6.8%/12,300,Tuition!B56+((40500)*0.0105),0,0)+PMT(7.9%/12,300,(Tuition!B56-(40500))+((Tuition!B56-(40500))*0.042),0,0)))+(IF(Tuition!C56&lt;(40500),PMT(6.8%/12,300,Tuition!C56+(Tuition!C56*0.0105),0,0),PMT(6.8%/12,300,Tuition!C56+((40500)*0.0105),0,0)+PMT(7.9%/12,300,(Tuition!C56-(40500))+((Tuition!C56-(40500))*0.042),0,0)))+(IF(Tuition!D56&lt;(40500),PMT(6.8%/12,300,Tuition!D56+(Tuition!D56*0.0105),0,0),PMT(6.8%/12,300,Tuition!D56+((40500)*0.0105),0,0)+PMT(7.9%/12,300,(Tuition!D56-(40500))+((Tuition!D56-(40500))*0.042),0,0)))</f>
        <v>-549.4621237403021</v>
      </c>
      <c r="E56" s="86">
        <f ca="1">Tuition!G56</f>
        <v>102843.56159999999</v>
      </c>
      <c r="F56" s="90">
        <f ca="1">(IF(Tuition!H56&lt;(40500),PMT(6.8%/12,120,Tuition!H56+(Tuition!H56*0.0105),0,0),PMT(6.8%/12,120,Tuition!H56+((40500)*0.0105),0,0)+PMT(7.9%/12,120,(Tuition!H56-(40500))+((Tuition!H56-(40500))*0.042),0,0)))+(IF(Tuition!I56&lt;(40500),PMT(6.8%/12,120,Tuition!I56+(Tuition!I56*0.0105),0,0),PMT(6.8%/12,120,Tuition!I56+((40500)*0.0105),0,0)+PMT(7.9%/12,120,(Tuition!I56-(40500))+((Tuition!I56-(40500))*0.042),0,0)))+(IF(Tuition!J56&lt;(40500),PMT(6.8%/12,120,Tuition!J56+(Tuition!J56*0.0105),0,0),PMT(6.8%/12,120,Tuition!J56+((40500)*0.0105),0,0)+PMT(7.9%/12,120,(Tuition!J56-(40500))+((Tuition!J56-(40500))*0.042),0,0)))+(IF(Tuition!K56&lt;(40500),PMT(6.8%/12,120,Tuition!K56+(Tuition!K56*0.0105),0,0),PMT(6.8%/12,120,Tuition!K56+((40500)*0.0105),0,0)+PMT(7.9%/12,120,(Tuition!K56-(40500))+((Tuition!K56-(40500))*0.042),0,0)))</f>
        <v>-1214.3995837253517</v>
      </c>
      <c r="G56" s="102">
        <f ca="1">(IF(Tuition!H56&lt;(40500),PMT(6.8%/12,300,Tuition!H56+(Tuition!H56*0.0105),0,0),PMT(6.8%/12,300,Tuition!H56+((40500)*0.0105),0,0)+PMT(7.9%/12,300,(Tuition!H56-(40500))+((Tuition!H56-(40500))*0.042),0,0)))+(IF(Tuition!I56&lt;(40500),PMT(6.8%/12,300,Tuition!I56+(Tuition!I56*0.0105),0,0),PMT(6.8%/12,300,Tuition!I56+((40500)*0.0105),0,0)+PMT(7.9%/12,300,(Tuition!I56-(40500))+((Tuition!I56-(40500))*0.042),0,0)))+(IF(Tuition!J56&lt;(40500),PMT(6.8%/12,300,Tuition!J56+(Tuition!J56*0.0105),0,0),PMT(6.8%/12,300,Tuition!J56+((40500)*0.0105),0,0)+PMT(7.9%/12,300,(Tuition!J56-(40500))+((Tuition!J56-(40500))*0.042),0,0)))+(IF(Tuition!K56&lt;(40500),PMT(6.8%/12,300,Tuition!K56+(Tuition!K56*0.0105),0,0),PMT(6.8%/12,300,Tuition!K56+((40500)*0.0105),0,0)+PMT(7.9%/12,300,(Tuition!K56-(40500))+((Tuition!K56-(40500))*0.042),0,0)))</f>
        <v>-732.99309990537586</v>
      </c>
      <c r="H56" s="108"/>
      <c r="I56" s="89">
        <f t="shared" si="4"/>
        <v>-109324.00120629986</v>
      </c>
      <c r="J56" s="102">
        <f t="shared" si="5"/>
        <v>-164838.63712209064</v>
      </c>
      <c r="K56" s="102">
        <f t="shared" si="6"/>
        <v>-145727.95004704219</v>
      </c>
      <c r="L56" s="91">
        <f t="shared" si="7"/>
        <v>-219897.92997161276</v>
      </c>
    </row>
    <row r="57" spans="1:12" ht="14.25" customHeight="1">
      <c r="A57" s="109" t="s">
        <v>259</v>
      </c>
      <c r="B57" s="84">
        <f ca="1">Tuition!E57</f>
        <v>77342.569199999998</v>
      </c>
      <c r="C57" s="92">
        <f ca="1">(IF(Tuition!A57&lt;(40500),PMT(6.8%/12,120,Tuition!A57+(Tuition!A57*0.0105),0,0),PMT(6.8%/12,120,Tuition!A57+((40500)*0.0105),0,0)+PMT(7.9%/12,120,(Tuition!A57-(40500))+((Tuition!A57-(40500))*0.042),0,0)))+(IF(Tuition!B57&lt;(40500),PMT(6.8%/12,120,Tuition!B57+(Tuition!B57*0.0105),0,0),PMT(6.8%/12,120,Tuition!B57+((40500)*0.0105),0,0)+PMT(7.9%/12,120,(Tuition!B57-(40500))+((Tuition!B57-(40500))*0.042),0,0)))+(IF(Tuition!C57&lt;(40500),PMT(6.8%/12,120,Tuition!C57+(Tuition!C57*0.0105),0,0),PMT(6.8%/12,120,Tuition!C57+((40500)*0.0105),0,0)+PMT(7.9%/12,120,(Tuition!C57-(40500))+((Tuition!C57-(40500))*0.042),0,0)))+(IF(Tuition!D57&lt;(40500),PMT(6.8%/12,120,Tuition!D57+(Tuition!D57*0.0105),0,0),PMT(6.8%/12,120,Tuition!D57+((40500)*0.0105),0,0)+PMT(7.9%/12,120,(Tuition!D57-(40500))+((Tuition!D57-(40500))*0.042),0,0)))</f>
        <v>-899.40647888759156</v>
      </c>
      <c r="D57" s="101">
        <f ca="1">(IF(Tuition!A57&lt;(40500),PMT(6.8%/12,300,Tuition!A57+(Tuition!A57*0.0105),0,0),PMT(6.8%/12,300,Tuition!A57+((40500)*0.0105),0,0)+PMT(7.9%/12,300,(Tuition!A57-(40500))+((Tuition!A57-(40500))*0.042),0,0)))+(IF(Tuition!B57&lt;(40500),PMT(6.8%/12,300,Tuition!B57+(Tuition!B57*0.0105),0,0),PMT(6.8%/12,300,Tuition!B57+((40500)*0.0105),0,0)+PMT(7.9%/12,300,(Tuition!B57-(40500))+((Tuition!B57-(40500))*0.042),0,0)))+(IF(Tuition!C57&lt;(40500),PMT(6.8%/12,300,Tuition!C57+(Tuition!C57*0.0105),0,0),PMT(6.8%/12,300,Tuition!C57+((40500)*0.0105),0,0)+PMT(7.9%/12,300,(Tuition!C57-(40500))+((Tuition!C57-(40500))*0.042),0,0)))+(IF(Tuition!D57&lt;(40500),PMT(6.8%/12,300,Tuition!D57+(Tuition!D57*0.0105),0,0),PMT(6.8%/12,300,Tuition!D57+((40500)*0.0105),0,0)+PMT(7.9%/12,300,(Tuition!D57-(40500))+((Tuition!D57-(40500))*0.042),0,0)))</f>
        <v>-542.44973313349828</v>
      </c>
      <c r="E57" s="87">
        <f ca="1">Tuition!G57</f>
        <v>175089.3768</v>
      </c>
      <c r="F57" s="93">
        <f ca="1">(IF(Tuition!H57&lt;(40500),PMT(6.8%/12,120,Tuition!H57+(Tuition!H57*0.0105),0,0),PMT(6.8%/12,120,Tuition!H57+((40500)*0.0105),0,0)+PMT(7.9%/12,120,(Tuition!H57-(40500))+((Tuition!H57-(40500))*0.042),0,0)))+(IF(Tuition!I57&lt;(40500),PMT(6.8%/12,120,Tuition!I57+(Tuition!I57*0.0105),0,0),PMT(6.8%/12,120,Tuition!I57+((40500)*0.0105),0,0)+PMT(7.9%/12,120,(Tuition!I57-(40500))+((Tuition!I57-(40500))*0.042),0,0)))+(IF(Tuition!J57&lt;(40500),PMT(6.8%/12,120,Tuition!J57+(Tuition!J57*0.0105),0,0),PMT(6.8%/12,120,Tuition!J57+((40500)*0.0105),0,0)+PMT(7.9%/12,120,(Tuition!J57-(40500))+((Tuition!J57-(40500))*0.042),0,0)))+(IF(Tuition!K57&lt;(40500),PMT(6.8%/12,120,Tuition!K57+(Tuition!K57*0.0105),0,0),PMT(6.8%/12,120,Tuition!K57+((40500)*0.0105),0,0)+PMT(7.9%/12,120,(Tuition!K57-(40500))+((Tuition!K57-(40500))*0.042),0,0)))</f>
        <v>-2219.806575651919</v>
      </c>
      <c r="G57" s="101">
        <f ca="1">(IF(Tuition!H57&lt;(40500),PMT(6.8%/12,300,Tuition!H57+(Tuition!H57*0.0105),0,0),PMT(6.8%/12,300,Tuition!H57+((40500)*0.0105),0,0)+PMT(7.9%/12,300,(Tuition!H57-(40500))+((Tuition!H57-(40500))*0.042),0,0)))+(IF(Tuition!I57&lt;(40500),PMT(6.8%/12,300,Tuition!I57+(Tuition!I57*0.0105),0,0),PMT(6.8%/12,300,Tuition!I57+((40500)*0.0105),0,0)+PMT(7.9%/12,300,(Tuition!I57-(40500))+((Tuition!I57-(40500))*0.042),0,0)))+(IF(Tuition!J57&lt;(40500),PMT(6.8%/12,300,Tuition!J57+(Tuition!J57*0.0105),0,0),PMT(6.8%/12,300,Tuition!J57+((40500)*0.0105),0,0)+PMT(7.9%/12,300,(Tuition!J57-(40500))+((Tuition!J57-(40500))*0.042),0,0)))+(IF(Tuition!K57&lt;(40500),PMT(6.8%/12,300,Tuition!K57+(Tuition!K57*0.0105),0,0),PMT(6.8%/12,300,Tuition!K57+((40500)*0.0105),0,0)+PMT(7.9%/12,300,(Tuition!K57-(40500))+((Tuition!K57-(40500))*0.042),0,0)))</f>
        <v>-1344.4346781126806</v>
      </c>
      <c r="H57" s="110"/>
      <c r="I57" s="99">
        <f t="shared" si="4"/>
        <v>-107928.77746651099</v>
      </c>
      <c r="J57" s="104">
        <f t="shared" si="5"/>
        <v>-162734.9199400495</v>
      </c>
      <c r="K57" s="104">
        <f t="shared" si="6"/>
        <v>-266376.78907823027</v>
      </c>
      <c r="L57" s="100">
        <f t="shared" si="7"/>
        <v>-403330.40343380417</v>
      </c>
    </row>
    <row r="58" spans="1:12" s="80" customFormat="1" ht="14.25" customHeight="1">
      <c r="A58" s="107" t="s">
        <v>260</v>
      </c>
      <c r="B58" s="83">
        <f ca="1">Tuition!E58</f>
        <v>101664.67476925805</v>
      </c>
      <c r="C58" s="89">
        <f ca="1">(IF(Tuition!A58&lt;(40500),PMT(6.8%/12,120,Tuition!A58+(Tuition!A58*0.0105),0,0),PMT(6.8%/12,120,Tuition!A58+((40500)*0.0105),0,0)+PMT(7.9%/12,120,(Tuition!A58-(40500))+((Tuition!A58-(40500))*0.042),0,0)))+(IF(Tuition!B58&lt;(40500),PMT(6.8%/12,120,Tuition!B58+(Tuition!B58*0.0105),0,0),PMT(6.8%/12,120,Tuition!B58+((40500)*0.0105),0,0)+PMT(7.9%/12,120,(Tuition!B58-(40500))+((Tuition!B58-(40500))*0.042),0,0)))+(IF(Tuition!C58&lt;(40500),PMT(6.8%/12,120,Tuition!C58+(Tuition!C58*0.0105),0,0),PMT(6.8%/12,120,Tuition!C58+((40500)*0.0105),0,0)+PMT(7.9%/12,120,(Tuition!C58-(40500))+((Tuition!C58-(40500))*0.042),0,0)))+(IF(Tuition!D58&lt;(40500),PMT(6.8%/12,120,Tuition!D58+(Tuition!D58*0.0105),0,0),PMT(6.8%/12,120,Tuition!D58+((40500)*0.0105),0,0)+PMT(7.9%/12,120,(Tuition!D58-(40500))+((Tuition!D58-(40500))*0.042),0,0)))</f>
        <v>-1182.2450185876494</v>
      </c>
      <c r="D58" s="102">
        <f ca="1">(IF(Tuition!A58&lt;(40500),PMT(6.8%/12,300,Tuition!A58+(Tuition!A58*0.0105),0,0),PMT(6.8%/12,300,Tuition!A58+((40500)*0.0105),0,0)+PMT(7.9%/12,300,(Tuition!A58-(40500))+((Tuition!A58-(40500))*0.042),0,0)))+(IF(Tuition!B58&lt;(40500),PMT(6.8%/12,300,Tuition!B58+(Tuition!B58*0.0105),0,0),PMT(6.8%/12,300,Tuition!B58+((40500)*0.0105),0,0)+PMT(7.9%/12,300,(Tuition!B58-(40500))+((Tuition!B58-(40500))*0.042),0,0)))+(IF(Tuition!C58&lt;(40500),PMT(6.8%/12,300,Tuition!C58+(Tuition!C58*0.0105),0,0),PMT(6.8%/12,300,Tuition!C58+((40500)*0.0105),0,0)+PMT(7.9%/12,300,(Tuition!C58-(40500))+((Tuition!C58-(40500))*0.042),0,0)))+(IF(Tuition!D58&lt;(40500),PMT(6.8%/12,300,Tuition!D58+(Tuition!D58*0.0105),0,0),PMT(6.8%/12,300,Tuition!D58+((40500)*0.0105),0,0)+PMT(7.9%/12,300,(Tuition!D58-(40500))+((Tuition!D58-(40500))*0.042),0,0)))</f>
        <v>-713.03521809678807</v>
      </c>
      <c r="E58" s="86">
        <f ca="1">Tuition!G58</f>
        <v>193342.35842365448</v>
      </c>
      <c r="F58" s="90">
        <f ca="1">(IF(Tuition!H58&lt;(40500),PMT(6.8%/12,120,Tuition!H58+(Tuition!H58*0.0105),0,0),PMT(6.8%/12,120,Tuition!H58+((40500)*0.0105),0,0)+PMT(7.9%/12,120,(Tuition!H58-(40500))+((Tuition!H58-(40500))*0.042),0,0)))+(IF(Tuition!I58&lt;(40500),PMT(6.8%/12,120,Tuition!I58+(Tuition!I58*0.0105),0,0),PMT(6.8%/12,120,Tuition!I58+((40500)*0.0105),0,0)+PMT(7.9%/12,120,(Tuition!I58-(40500))+((Tuition!I58-(40500))*0.042),0,0)))+(IF(Tuition!J58&lt;(40500),PMT(6.8%/12,120,Tuition!J58+(Tuition!J58*0.0105),0,0),PMT(6.8%/12,120,Tuition!J58+((40500)*0.0105),0,0)+PMT(7.9%/12,120,(Tuition!J58-(40500))+((Tuition!J58-(40500))*0.042),0,0)))+(IF(Tuition!K58&lt;(40500),PMT(6.8%/12,120,Tuition!K58+(Tuition!K58*0.0105),0,0),PMT(6.8%/12,120,Tuition!K58+((40500)*0.0105),0,0)+PMT(7.9%/12,120,(Tuition!K58-(40500))+((Tuition!K58-(40500))*0.042),0,0)))</f>
        <v>-2639.0824318602763</v>
      </c>
      <c r="G58" s="102">
        <f ca="1">(IF(Tuition!H58&lt;(40500),PMT(6.8%/12,300,Tuition!H58+(Tuition!H58*0.0105),0,0),PMT(6.8%/12,300,Tuition!H58+((40500)*0.0105),0,0)+PMT(7.9%/12,300,(Tuition!H58-(40500))+((Tuition!H58-(40500))*0.042),0,0)))+(IF(Tuition!I58&lt;(40500),PMT(6.8%/12,300,Tuition!I58+(Tuition!I58*0.0105),0,0),PMT(6.8%/12,300,Tuition!I58+((40500)*0.0105),0,0)+PMT(7.9%/12,300,(Tuition!I58-(40500))+((Tuition!I58-(40500))*0.042),0,0)))+(IF(Tuition!J58&lt;(40500),PMT(6.8%/12,300,Tuition!J58+(Tuition!J58*0.0105),0,0),PMT(6.8%/12,300,Tuition!J58+((40500)*0.0105),0,0)+PMT(7.9%/12,300,(Tuition!J58-(40500))+((Tuition!J58-(40500))*0.042),0,0)))+(IF(Tuition!K58&lt;(40500),PMT(6.8%/12,300,Tuition!K58+(Tuition!K58*0.0105),0,0),PMT(6.8%/12,300,Tuition!K58+((40500)*0.0105),0,0)+PMT(7.9%/12,300,(Tuition!K58-(40500))+((Tuition!K58-(40500))*0.042),0,0)))</f>
        <v>-1603.6473270569461</v>
      </c>
      <c r="H58" s="108"/>
      <c r="I58" s="89">
        <f t="shared" si="4"/>
        <v>-141869.40223051794</v>
      </c>
      <c r="J58" s="102">
        <f t="shared" si="5"/>
        <v>-213910.56542903642</v>
      </c>
      <c r="K58" s="102">
        <f t="shared" si="6"/>
        <v>-316689.89182323316</v>
      </c>
      <c r="L58" s="91">
        <f t="shared" si="7"/>
        <v>-481094.19811708381</v>
      </c>
    </row>
    <row r="59" spans="1:12" ht="14.25" customHeight="1">
      <c r="A59" s="109" t="s">
        <v>261</v>
      </c>
      <c r="B59" s="84">
        <f ca="1">Tuition!E59</f>
        <v>140117.00287816973</v>
      </c>
      <c r="C59" s="92">
        <f ca="1">(IF(Tuition!A59&lt;(40500),PMT(6.8%/12,120,Tuition!A59+(Tuition!A59*0.0105),0,0),PMT(6.8%/12,120,Tuition!A59+((40500)*0.0105),0,0)+PMT(7.9%/12,120,(Tuition!A59-(40500))+((Tuition!A59-(40500))*0.042),0,0)))+(IF(Tuition!B59&lt;(40500),PMT(6.8%/12,120,Tuition!B59+(Tuition!B59*0.0105),0,0),PMT(6.8%/12,120,Tuition!B59+((40500)*0.0105),0,0)+PMT(7.9%/12,120,(Tuition!B59-(40500))+((Tuition!B59-(40500))*0.042),0,0)))+(IF(Tuition!C59&lt;(40500),PMT(6.8%/12,120,Tuition!C59+(Tuition!C59*0.0105),0,0),PMT(6.8%/12,120,Tuition!C59+((40500)*0.0105),0,0)+PMT(7.9%/12,120,(Tuition!C59-(40500))+((Tuition!C59-(40500))*0.042),0,0)))+(IF(Tuition!D59&lt;(40500),PMT(6.8%/12,120,Tuition!D59+(Tuition!D59*0.0105),0,0),PMT(6.8%/12,120,Tuition!D59+((40500)*0.0105),0,0)+PMT(7.9%/12,120,(Tuition!D59-(40500))+((Tuition!D59-(40500))*0.042),0,0)))</f>
        <v>-1629.4020420378947</v>
      </c>
      <c r="D59" s="101">
        <f ca="1">(IF(Tuition!A59&lt;(40500),PMT(6.8%/12,300,Tuition!A59+(Tuition!A59*0.0105),0,0),PMT(6.8%/12,300,Tuition!A59+((40500)*0.0105),0,0)+PMT(7.9%/12,300,(Tuition!A59-(40500))+((Tuition!A59-(40500))*0.042),0,0)))+(IF(Tuition!B59&lt;(40500),PMT(6.8%/12,300,Tuition!B59+(Tuition!B59*0.0105),0,0),PMT(6.8%/12,300,Tuition!B59+((40500)*0.0105),0,0)+PMT(7.9%/12,300,(Tuition!B59-(40500))+((Tuition!B59-(40500))*0.042),0,0)))+(IF(Tuition!C59&lt;(40500),PMT(6.8%/12,300,Tuition!C59+(Tuition!C59*0.0105),0,0),PMT(6.8%/12,300,Tuition!C59+((40500)*0.0105),0,0)+PMT(7.9%/12,300,(Tuition!C59-(40500))+((Tuition!C59-(40500))*0.042),0,0)))+(IF(Tuition!D59&lt;(40500),PMT(6.8%/12,300,Tuition!D59+(Tuition!D59*0.0105),0,0),PMT(6.8%/12,300,Tuition!D59+((40500)*0.0105),0,0)+PMT(7.9%/12,300,(Tuition!D59-(40500))+((Tuition!D59-(40500))*0.042),0,0)))</f>
        <v>-982.7244117296375</v>
      </c>
      <c r="E59" s="87">
        <f ca="1">Tuition!G59</f>
        <v>301616.78093559877</v>
      </c>
      <c r="F59" s="93">
        <f ca="1">(IF(Tuition!H59&lt;(40500),PMT(6.8%/12,120,Tuition!H59+(Tuition!H59*0.0105),0,0),PMT(6.8%/12,120,Tuition!H59+((40500)*0.0105),0,0)+PMT(7.9%/12,120,(Tuition!H59-(40500))+((Tuition!H59-(40500))*0.042),0,0)))+(IF(Tuition!I59&lt;(40500),PMT(6.8%/12,120,Tuition!I59+(Tuition!I59*0.0105),0,0),PMT(6.8%/12,120,Tuition!I59+((40500)*0.0105),0,0)+PMT(7.9%/12,120,(Tuition!I59-(40500))+((Tuition!I59-(40500))*0.042),0,0)))+(IF(Tuition!J59&lt;(40500),PMT(6.8%/12,120,Tuition!J59+(Tuition!J59*0.0105),0,0),PMT(6.8%/12,120,Tuition!J59+((40500)*0.0105),0,0)+PMT(7.9%/12,120,(Tuition!J59-(40500))+((Tuition!J59-(40500))*0.042),0,0)))+(IF(Tuition!K59&lt;(40500),PMT(6.8%/12,120,Tuition!K59+(Tuition!K59*0.0105),0,0),PMT(6.8%/12,120,Tuition!K59+((40500)*0.0105),0,0)+PMT(7.9%/12,120,(Tuition!K59-(40500))+((Tuition!K59-(40500))*0.042),0,0)))</f>
        <v>-5247.995380418768</v>
      </c>
      <c r="G59" s="101">
        <f ca="1">(IF(Tuition!H59&lt;(40500),PMT(6.8%/12,300,Tuition!H59+(Tuition!H59*0.0105),0,0),PMT(6.8%/12,300,Tuition!H59+((40500)*0.0105),0,0)+PMT(7.9%/12,300,(Tuition!H59-(40500))+((Tuition!H59-(40500))*0.042),0,0)))+(IF(Tuition!I59&lt;(40500),PMT(6.8%/12,300,Tuition!I59+(Tuition!I59*0.0105),0,0),PMT(6.8%/12,300,Tuition!I59+((40500)*0.0105),0,0)+PMT(7.9%/12,300,(Tuition!I59-(40500))+((Tuition!I59-(40500))*0.042),0,0)))+(IF(Tuition!J59&lt;(40500),PMT(6.8%/12,300,Tuition!J59+(Tuition!J59*0.0105),0,0),PMT(6.8%/12,300,Tuition!J59+((40500)*0.0105),0,0)+PMT(7.9%/12,300,(Tuition!J59-(40500))+((Tuition!J59-(40500))*0.042),0,0)))+(IF(Tuition!K59&lt;(40500),PMT(6.8%/12,300,Tuition!K59+(Tuition!K59*0.0105),0,0),PMT(6.8%/12,300,Tuition!K59+((40500)*0.0105),0,0)+PMT(7.9%/12,300,(Tuition!K59-(40500))+((Tuition!K59-(40500))*0.042),0,0)))</f>
        <v>-3218.4673486857955</v>
      </c>
      <c r="H59" s="110"/>
      <c r="I59" s="99">
        <f t="shared" si="4"/>
        <v>-195528.24504454737</v>
      </c>
      <c r="J59" s="104">
        <f t="shared" si="5"/>
        <v>-294817.32351889124</v>
      </c>
      <c r="K59" s="104">
        <f t="shared" si="6"/>
        <v>-629759.44565025216</v>
      </c>
      <c r="L59" s="100">
        <f t="shared" si="7"/>
        <v>-965540.20460573863</v>
      </c>
    </row>
    <row r="60" spans="1:12" s="80" customFormat="1" ht="14.25" customHeight="1">
      <c r="A60" s="107" t="s">
        <v>262</v>
      </c>
      <c r="B60" s="83">
        <f ca="1">Tuition!E60</f>
        <v>140117.00287816973</v>
      </c>
      <c r="C60" s="89">
        <f ca="1">(IF(Tuition!A60&lt;(40500),PMT(6.8%/12,120,Tuition!A60+(Tuition!A60*0.0105),0,0),PMT(6.8%/12,120,Tuition!A60+((40500)*0.0105),0,0)+PMT(7.9%/12,120,(Tuition!A60-(40500))+((Tuition!A60-(40500))*0.042),0,0)))+(IF(Tuition!B60&lt;(40500),PMT(6.8%/12,120,Tuition!B60+(Tuition!B60*0.0105),0,0),PMT(6.8%/12,120,Tuition!B60+((40500)*0.0105),0,0)+PMT(7.9%/12,120,(Tuition!B60-(40500))+((Tuition!B60-(40500))*0.042),0,0)))+(IF(Tuition!C60&lt;(40500),PMT(6.8%/12,120,Tuition!C60+(Tuition!C60*0.0105),0,0),PMT(6.8%/12,120,Tuition!C60+((40500)*0.0105),0,0)+PMT(7.9%/12,120,(Tuition!C60-(40500))+((Tuition!C60-(40500))*0.042),0,0)))+(IF(Tuition!D60&lt;(40500),PMT(6.8%/12,120,Tuition!D60+(Tuition!D60*0.0105),0,0),PMT(6.8%/12,120,Tuition!D60+((40500)*0.0105),0,0)+PMT(7.9%/12,120,(Tuition!D60-(40500))+((Tuition!D60-(40500))*0.042),0,0)))</f>
        <v>-1629.4020420378947</v>
      </c>
      <c r="D60" s="102">
        <f ca="1">(IF(Tuition!A60&lt;(40500),PMT(6.8%/12,300,Tuition!A60+(Tuition!A60*0.0105),0,0),PMT(6.8%/12,300,Tuition!A60+((40500)*0.0105),0,0)+PMT(7.9%/12,300,(Tuition!A60-(40500))+((Tuition!A60-(40500))*0.042),0,0)))+(IF(Tuition!B60&lt;(40500),PMT(6.8%/12,300,Tuition!B60+(Tuition!B60*0.0105),0,0),PMT(6.8%/12,300,Tuition!B60+((40500)*0.0105),0,0)+PMT(7.9%/12,300,(Tuition!B60-(40500))+((Tuition!B60-(40500))*0.042),0,0)))+(IF(Tuition!C60&lt;(40500),PMT(6.8%/12,300,Tuition!C60+(Tuition!C60*0.0105),0,0),PMT(6.8%/12,300,Tuition!C60+((40500)*0.0105),0,0)+PMT(7.9%/12,300,(Tuition!C60-(40500))+((Tuition!C60-(40500))*0.042),0,0)))+(IF(Tuition!D60&lt;(40500),PMT(6.8%/12,300,Tuition!D60+(Tuition!D60*0.0105),0,0),PMT(6.8%/12,300,Tuition!D60+((40500)*0.0105),0,0)+PMT(7.9%/12,300,(Tuition!D60-(40500))+((Tuition!D60-(40500))*0.042),0,0)))</f>
        <v>-982.7244117296375</v>
      </c>
      <c r="E60" s="86">
        <f ca="1">Tuition!G60</f>
        <v>176148.41647816973</v>
      </c>
      <c r="F60" s="90">
        <f ca="1">(IF(Tuition!H60&lt;(40500),PMT(6.8%/12,120,Tuition!H60+(Tuition!H60*0.0105),0,0),PMT(6.8%/12,120,Tuition!H60+((40500)*0.0105),0,0)+PMT(7.9%/12,120,(Tuition!H60-(40500))+((Tuition!H60-(40500))*0.042),0,0)))+(IF(Tuition!I60&lt;(40500),PMT(6.8%/12,120,Tuition!I60+(Tuition!I60*0.0105),0,0),PMT(6.8%/12,120,Tuition!I60+((40500)*0.0105),0,0)+PMT(7.9%/12,120,(Tuition!I60-(40500))+((Tuition!I60-(40500))*0.042),0,0)))+(IF(Tuition!J60&lt;(40500),PMT(6.8%/12,120,Tuition!J60+(Tuition!J60*0.0105),0,0),PMT(6.8%/12,120,Tuition!J60+((40500)*0.0105),0,0)+PMT(7.9%/12,120,(Tuition!J60-(40500))+((Tuition!J60-(40500))*0.042),0,0)))+(IF(Tuition!K60&lt;(40500),PMT(6.8%/12,120,Tuition!K60+(Tuition!K60*0.0105),0,0),PMT(6.8%/12,120,Tuition!K60+((40500)*0.0105),0,0)+PMT(7.9%/12,120,(Tuition!K60-(40500))+((Tuition!K60-(40500))*0.042),0,0)))</f>
        <v>-2382.41205033408</v>
      </c>
      <c r="G60" s="102">
        <f ca="1">(IF(Tuition!H60&lt;(40500),PMT(6.8%/12,300,Tuition!H60+(Tuition!H60*0.0105),0,0),PMT(6.8%/12,300,Tuition!H60+((40500)*0.0105),0,0)+PMT(7.9%/12,300,(Tuition!H60-(40500))+((Tuition!H60-(40500))*0.042),0,0)))+(IF(Tuition!I60&lt;(40500),PMT(6.8%/12,300,Tuition!I60+(Tuition!I60*0.0105),0,0),PMT(6.8%/12,300,Tuition!I60+((40500)*0.0105),0,0)+PMT(7.9%/12,300,(Tuition!I60-(40500))+((Tuition!I60-(40500))*0.042),0,0)))+(IF(Tuition!J60&lt;(40500),PMT(6.8%/12,300,Tuition!J60+(Tuition!J60*0.0105),0,0),PMT(6.8%/12,300,Tuition!J60+((40500)*0.0105),0,0)+PMT(7.9%/12,300,(Tuition!J60-(40500))+((Tuition!J60-(40500))*0.042),0,0)))+(IF(Tuition!K60&lt;(40500),PMT(6.8%/12,300,Tuition!K60+(Tuition!K60*0.0105),0,0),PMT(6.8%/12,300,Tuition!K60+((40500)*0.0105),0,0)+PMT(7.9%/12,300,(Tuition!K60-(40500))+((Tuition!K60-(40500))*0.042),0,0)))</f>
        <v>-1447.1073768948588</v>
      </c>
      <c r="H60" s="108"/>
      <c r="I60" s="89">
        <f t="shared" si="4"/>
        <v>-195528.24504454737</v>
      </c>
      <c r="J60" s="102">
        <f t="shared" si="5"/>
        <v>-294817.32351889124</v>
      </c>
      <c r="K60" s="102">
        <f t="shared" si="6"/>
        <v>-285889.44604008959</v>
      </c>
      <c r="L60" s="91">
        <f t="shared" si="7"/>
        <v>-434132.21306845767</v>
      </c>
    </row>
    <row r="61" spans="1:12" ht="14.25" customHeight="1">
      <c r="A61" s="109" t="s">
        <v>263</v>
      </c>
      <c r="B61" s="84">
        <f ca="1">Tuition!E61</f>
        <v>184561.52565599841</v>
      </c>
      <c r="C61" s="92">
        <f ca="1">(IF(Tuition!A61&lt;(40500),PMT(6.8%/12,120,Tuition!A61+(Tuition!A61*0.0105),0,0),PMT(6.8%/12,120,Tuition!A61+((40500)*0.0105),0,0)+PMT(7.9%/12,120,(Tuition!A61-(40500))+((Tuition!A61-(40500))*0.042),0,0)))+(IF(Tuition!B61&lt;(40500),PMT(6.8%/12,120,Tuition!B61+(Tuition!B61*0.0105),0,0),PMT(6.8%/12,120,Tuition!B61+((40500)*0.0105),0,0)+PMT(7.9%/12,120,(Tuition!B61-(40500))+((Tuition!B61-(40500))*0.042),0,0)))+(IF(Tuition!C61&lt;(40500),PMT(6.8%/12,120,Tuition!C61+(Tuition!C61*0.0105),0,0),PMT(6.8%/12,120,Tuition!C61+((40500)*0.0105),0,0)+PMT(7.9%/12,120,(Tuition!C61-(40500))+((Tuition!C61-(40500))*0.042),0,0)))+(IF(Tuition!D61&lt;(40500),PMT(6.8%/12,120,Tuition!D61+(Tuition!D61*0.0105),0,0),PMT(6.8%/12,120,Tuition!D61+((40500)*0.0105),0,0)+PMT(7.9%/12,120,(Tuition!D61-(40500))+((Tuition!D61-(40500))*0.042),0,0)))</f>
        <v>-2427.5049625448655</v>
      </c>
      <c r="D61" s="101">
        <f ca="1">(IF(Tuition!A61&lt;(40500),PMT(6.8%/12,300,Tuition!A61+(Tuition!A61*0.0105),0,0),PMT(6.8%/12,300,Tuition!A61+((40500)*0.0105),0,0)+PMT(7.9%/12,300,(Tuition!A61-(40500))+((Tuition!A61-(40500))*0.042),0,0)))+(IF(Tuition!B61&lt;(40500),PMT(6.8%/12,300,Tuition!B61+(Tuition!B61*0.0105),0,0),PMT(6.8%/12,300,Tuition!B61+((40500)*0.0105),0,0)+PMT(7.9%/12,300,(Tuition!B61-(40500))+((Tuition!B61-(40500))*0.042),0,0)))+(IF(Tuition!C61&lt;(40500),PMT(6.8%/12,300,Tuition!C61+(Tuition!C61*0.0105),0,0),PMT(6.8%/12,300,Tuition!C61+((40500)*0.0105),0,0)+PMT(7.9%/12,300,(Tuition!C61-(40500))+((Tuition!C61-(40500))*0.042),0,0)))+(IF(Tuition!D61&lt;(40500),PMT(6.8%/12,300,Tuition!D61+(Tuition!D61*0.0105),0,0),PMT(6.8%/12,300,Tuition!D61+((40500)*0.0105),0,0)+PMT(7.9%/12,300,(Tuition!D61-(40500))+((Tuition!D61-(40500))*0.042),0,0)))</f>
        <v>-1472.6887476360166</v>
      </c>
      <c r="E61" s="87">
        <f ca="1">Tuition!G61</f>
        <v>231307.39856029514</v>
      </c>
      <c r="F61" s="93">
        <f ca="1">(IF(Tuition!H61&lt;(40500),PMT(6.8%/12,120,Tuition!H61+(Tuition!H61*0.0105),0,0),PMT(6.8%/12,120,Tuition!H61+((40500)*0.0105),0,0)+PMT(7.9%/12,120,(Tuition!H61-(40500))+((Tuition!H61-(40500))*0.042),0,0)))+(IF(Tuition!I61&lt;(40500),PMT(6.8%/12,120,Tuition!I61+(Tuition!I61*0.0105),0,0),PMT(6.8%/12,120,Tuition!I61+((40500)*0.0105),0,0)+PMT(7.9%/12,120,(Tuition!I61-(40500))+((Tuition!I61-(40500))*0.042),0,0)))+(IF(Tuition!J61&lt;(40500),PMT(6.8%/12,120,Tuition!J61+(Tuition!J61*0.0105),0,0),PMT(6.8%/12,120,Tuition!J61+((40500)*0.0105),0,0)+PMT(7.9%/12,120,(Tuition!J61-(40500))+((Tuition!J61-(40500))*0.042),0,0)))+(IF(Tuition!K61&lt;(40500),PMT(6.8%/12,120,Tuition!K61+(Tuition!K61*0.0105),0,0),PMT(6.8%/12,120,Tuition!K61+((40500)*0.0105),0,0)+PMT(7.9%/12,120,(Tuition!K61-(40500))+((Tuition!K61-(40500))*0.042),0,0)))</f>
        <v>-3553.8643582575132</v>
      </c>
      <c r="G61" s="101">
        <f ca="1">(IF(Tuition!H61&lt;(40500),PMT(6.8%/12,300,Tuition!H61+(Tuition!H61*0.0105),0,0),PMT(6.8%/12,300,Tuition!H61+((40500)*0.0105),0,0)+PMT(7.9%/12,300,(Tuition!H61-(40500))+((Tuition!H61-(40500))*0.042),0,0)))+(IF(Tuition!I61&lt;(40500),PMT(6.8%/12,300,Tuition!I61+(Tuition!I61*0.0105),0,0),PMT(6.8%/12,300,Tuition!I61+((40500)*0.0105),0,0)+PMT(7.9%/12,300,(Tuition!I61-(40500))+((Tuition!I61-(40500))*0.042),0,0)))+(IF(Tuition!J61&lt;(40500),PMT(6.8%/12,300,Tuition!J61+(Tuition!J61*0.0105),0,0),PMT(6.8%/12,300,Tuition!J61+((40500)*0.0105),0,0)+PMT(7.9%/12,300,(Tuition!J61-(40500))+((Tuition!J61-(40500))*0.042),0,0)))+(IF(Tuition!K61&lt;(40500),PMT(6.8%/12,300,Tuition!K61+(Tuition!K61*0.0105),0,0),PMT(6.8%/12,300,Tuition!K61+((40500)*0.0105),0,0)+PMT(7.9%/12,300,(Tuition!K61-(40500))+((Tuition!K61-(40500))*0.042),0,0)))</f>
        <v>-2169.8632948939221</v>
      </c>
      <c r="H61" s="110"/>
      <c r="I61" s="99">
        <f t="shared" si="4"/>
        <v>-291300.59550538386</v>
      </c>
      <c r="J61" s="104">
        <f t="shared" si="5"/>
        <v>-441806.62429080496</v>
      </c>
      <c r="K61" s="104">
        <f t="shared" si="6"/>
        <v>-426463.72299090156</v>
      </c>
      <c r="L61" s="100">
        <f t="shared" si="7"/>
        <v>-650958.98846817669</v>
      </c>
    </row>
    <row r="62" spans="1:12" s="80" customFormat="1" ht="14.25" customHeight="1">
      <c r="A62" s="107" t="s">
        <v>264</v>
      </c>
      <c r="B62" s="83">
        <f ca="1">Tuition!E62</f>
        <v>93240.864872374776</v>
      </c>
      <c r="C62" s="89">
        <f ca="1">(IF(Tuition!A62&lt;(40500),PMT(6.8%/12,120,Tuition!A62+(Tuition!A62*0.0105),0,0),PMT(6.8%/12,120,Tuition!A62+((40500)*0.0105),0,0)+PMT(7.9%/12,120,(Tuition!A62-(40500))+((Tuition!A62-(40500))*0.042),0,0)))+(IF(Tuition!B62&lt;(40500),PMT(6.8%/12,120,Tuition!B62+(Tuition!B62*0.0105),0,0),PMT(6.8%/12,120,Tuition!B62+((40500)*0.0105),0,0)+PMT(7.9%/12,120,(Tuition!B62-(40500))+((Tuition!B62-(40500))*0.042),0,0)))+(IF(Tuition!C62&lt;(40500),PMT(6.8%/12,120,Tuition!C62+(Tuition!C62*0.0105),0,0),PMT(6.8%/12,120,Tuition!C62+((40500)*0.0105),0,0)+PMT(7.9%/12,120,(Tuition!C62-(40500))+((Tuition!C62-(40500))*0.042),0,0)))+(IF(Tuition!D62&lt;(40500),PMT(6.8%/12,120,Tuition!D62+(Tuition!D62*0.0105),0,0),PMT(6.8%/12,120,Tuition!D62+((40500)*0.0105),0,0)+PMT(7.9%/12,120,(Tuition!D62-(40500))+((Tuition!D62-(40500))*0.042),0,0)))</f>
        <v>-1084.2856505896409</v>
      </c>
      <c r="D62" s="102">
        <f ca="1">(IF(Tuition!A62&lt;(40500),PMT(6.8%/12,300,Tuition!A62+(Tuition!A62*0.0105),0,0),PMT(6.8%/12,300,Tuition!A62+((40500)*0.0105),0,0)+PMT(7.9%/12,300,(Tuition!A62-(40500))+((Tuition!A62-(40500))*0.042),0,0)))+(IF(Tuition!B62&lt;(40500),PMT(6.8%/12,300,Tuition!B62+(Tuition!B62*0.0105),0,0),PMT(6.8%/12,300,Tuition!B62+((40500)*0.0105),0,0)+PMT(7.9%/12,300,(Tuition!B62-(40500))+((Tuition!B62-(40500))*0.042),0,0)))+(IF(Tuition!C62&lt;(40500),PMT(6.8%/12,300,Tuition!C62+(Tuition!C62*0.0105),0,0),PMT(6.8%/12,300,Tuition!C62+((40500)*0.0105),0,0)+PMT(7.9%/12,300,(Tuition!C62-(40500))+((Tuition!C62-(40500))*0.042),0,0)))+(IF(Tuition!D62&lt;(40500),PMT(6.8%/12,300,Tuition!D62+(Tuition!D62*0.0105),0,0),PMT(6.8%/12,300,Tuition!D62+((40500)*0.0105),0,0)+PMT(7.9%/12,300,(Tuition!D62-(40500))+((Tuition!D62-(40500))*0.042),0,0)))</f>
        <v>-653.95399700733333</v>
      </c>
      <c r="E62" s="86">
        <f ca="1">Tuition!G62</f>
        <v>213026.86265004842</v>
      </c>
      <c r="F62" s="90">
        <f ca="1">(IF(Tuition!H62&lt;(40500),PMT(6.8%/12,120,Tuition!H62+(Tuition!H62*0.0105),0,0),PMT(6.8%/12,120,Tuition!H62+((40500)*0.0105),0,0)+PMT(7.9%/12,120,(Tuition!H62-(40500))+((Tuition!H62-(40500))*0.042),0,0)))+(IF(Tuition!I62&lt;(40500),PMT(6.8%/12,120,Tuition!I62+(Tuition!I62*0.0105),0,0),PMT(6.8%/12,120,Tuition!I62+((40500)*0.0105),0,0)+PMT(7.9%/12,120,(Tuition!I62-(40500))+((Tuition!I62-(40500))*0.042),0,0)))+(IF(Tuition!J62&lt;(40500),PMT(6.8%/12,120,Tuition!J62+(Tuition!J62*0.0105),0,0),PMT(6.8%/12,120,Tuition!J62+((40500)*0.0105),0,0)+PMT(7.9%/12,120,(Tuition!J62-(40500))+((Tuition!J62-(40500))*0.042),0,0)))+(IF(Tuition!K62&lt;(40500),PMT(6.8%/12,120,Tuition!K62+(Tuition!K62*0.0105),0,0),PMT(6.8%/12,120,Tuition!K62+((40500)*0.0105),0,0)+PMT(7.9%/12,120,(Tuition!K62-(40500))+((Tuition!K62-(40500))*0.042),0,0)))</f>
        <v>-3113.3879674684508</v>
      </c>
      <c r="G62" s="102">
        <f ca="1">(IF(Tuition!H62&lt;(40500),PMT(6.8%/12,300,Tuition!H62+(Tuition!H62*0.0105),0,0),PMT(6.8%/12,300,Tuition!H62+((40500)*0.0105),0,0)+PMT(7.9%/12,300,(Tuition!H62-(40500))+((Tuition!H62-(40500))*0.042),0,0)))+(IF(Tuition!I62&lt;(40500),PMT(6.8%/12,300,Tuition!I62+(Tuition!I62*0.0105),0,0),PMT(6.8%/12,300,Tuition!I62+((40500)*0.0105),0,0)+PMT(7.9%/12,300,(Tuition!I62-(40500))+((Tuition!I62-(40500))*0.042),0,0)))+(IF(Tuition!J62&lt;(40500),PMT(6.8%/12,300,Tuition!J62+(Tuition!J62*0.0105),0,0),PMT(6.8%/12,300,Tuition!J62+((40500)*0.0105),0,0)+PMT(7.9%/12,300,(Tuition!J62-(40500))+((Tuition!J62-(40500))*0.042),0,0)))+(IF(Tuition!K62&lt;(40500),PMT(6.8%/12,300,Tuition!K62+(Tuition!K62*0.0105),0,0),PMT(6.8%/12,300,Tuition!K62+((40500)*0.0105),0,0)+PMT(7.9%/12,300,(Tuition!K62-(40500))+((Tuition!K62-(40500))*0.042),0,0)))</f>
        <v>-1897.2248018027672</v>
      </c>
      <c r="H62" s="108"/>
      <c r="I62" s="89">
        <f t="shared" si="4"/>
        <v>-130114.2780707569</v>
      </c>
      <c r="J62" s="102">
        <f t="shared" si="5"/>
        <v>-196186.19910219999</v>
      </c>
      <c r="K62" s="102">
        <f t="shared" si="6"/>
        <v>-373606.5560962141</v>
      </c>
      <c r="L62" s="91">
        <f t="shared" si="7"/>
        <v>-569167.44054083014</v>
      </c>
    </row>
    <row r="63" spans="1:12" ht="14.25" customHeight="1">
      <c r="A63" s="109" t="s">
        <v>265</v>
      </c>
      <c r="B63" s="84">
        <f ca="1">Tuition!E63</f>
        <v>98798.842536297772</v>
      </c>
      <c r="C63" s="92">
        <f ca="1">(IF(Tuition!A63&lt;(40500),PMT(6.8%/12,120,Tuition!A63+(Tuition!A63*0.0105),0,0),PMT(6.8%/12,120,Tuition!A63+((40500)*0.0105),0,0)+PMT(7.9%/12,120,(Tuition!A63-(40500))+((Tuition!A63-(40500))*0.042),0,0)))+(IF(Tuition!B63&lt;(40500),PMT(6.8%/12,120,Tuition!B63+(Tuition!B63*0.0105),0,0),PMT(6.8%/12,120,Tuition!B63+((40500)*0.0105),0,0)+PMT(7.9%/12,120,(Tuition!B63-(40500))+((Tuition!B63-(40500))*0.042),0,0)))+(IF(Tuition!C63&lt;(40500),PMT(6.8%/12,120,Tuition!C63+(Tuition!C63*0.0105),0,0),PMT(6.8%/12,120,Tuition!C63+((40500)*0.0105),0,0)+PMT(7.9%/12,120,(Tuition!C63-(40500))+((Tuition!C63-(40500))*0.042),0,0)))+(IF(Tuition!D63&lt;(40500),PMT(6.8%/12,120,Tuition!D63+(Tuition!D63*0.0105),0,0),PMT(6.8%/12,120,Tuition!D63+((40500)*0.0105),0,0)+PMT(7.9%/12,120,(Tuition!D63-(40500))+((Tuition!D63-(40500))*0.042),0,0)))</f>
        <v>-1148.9186356604919</v>
      </c>
      <c r="D63" s="101">
        <f ca="1">(IF(Tuition!A63&lt;(40500),PMT(6.8%/12,300,Tuition!A63+(Tuition!A63*0.0105),0,0),PMT(6.8%/12,300,Tuition!A63+((40500)*0.0105),0,0)+PMT(7.9%/12,300,(Tuition!A63-(40500))+((Tuition!A63-(40500))*0.042),0,0)))+(IF(Tuition!B63&lt;(40500),PMT(6.8%/12,300,Tuition!B63+(Tuition!B63*0.0105),0,0),PMT(6.8%/12,300,Tuition!B63+((40500)*0.0105),0,0)+PMT(7.9%/12,300,(Tuition!B63-(40500))+((Tuition!B63-(40500))*0.042),0,0)))+(IF(Tuition!C63&lt;(40500),PMT(6.8%/12,300,Tuition!C63+(Tuition!C63*0.0105),0,0),PMT(6.8%/12,300,Tuition!C63+((40500)*0.0105),0,0)+PMT(7.9%/12,300,(Tuition!C63-(40500))+((Tuition!C63-(40500))*0.042),0,0)))+(IF(Tuition!D63&lt;(40500),PMT(6.8%/12,300,Tuition!D63+(Tuition!D63*0.0105),0,0),PMT(6.8%/12,300,Tuition!D63+((40500)*0.0105),0,0)+PMT(7.9%/12,300,(Tuition!D63-(40500))+((Tuition!D63-(40500))*0.042),0,0)))</f>
        <v>-692.93542123130339</v>
      </c>
      <c r="E63" s="87">
        <f ca="1">Tuition!G63</f>
        <v>150904.8831355758</v>
      </c>
      <c r="F63" s="93">
        <f ca="1">(IF(Tuition!H63&lt;(40500),PMT(6.8%/12,120,Tuition!H63+(Tuition!H63*0.0105),0,0),PMT(6.8%/12,120,Tuition!H63+((40500)*0.0105),0,0)+PMT(7.9%/12,120,(Tuition!H63-(40500))+((Tuition!H63-(40500))*0.042),0,0)))+(IF(Tuition!I63&lt;(40500),PMT(6.8%/12,120,Tuition!I63+(Tuition!I63*0.0105),0,0),PMT(6.8%/12,120,Tuition!I63+((40500)*0.0105),0,0)+PMT(7.9%/12,120,(Tuition!I63-(40500))+((Tuition!I63-(40500))*0.042),0,0)))+(IF(Tuition!J63&lt;(40500),PMT(6.8%/12,120,Tuition!J63+(Tuition!J63*0.0105),0,0),PMT(6.8%/12,120,Tuition!J63+((40500)*0.0105),0,0)+PMT(7.9%/12,120,(Tuition!J63-(40500))+((Tuition!J63-(40500))*0.042),0,0)))+(IF(Tuition!K63&lt;(40500),PMT(6.8%/12,120,Tuition!K63+(Tuition!K63*0.0105),0,0),PMT(6.8%/12,120,Tuition!K63+((40500)*0.0105),0,0)+PMT(7.9%/12,120,(Tuition!K63-(40500))+((Tuition!K63-(40500))*0.042),0,0)))</f>
        <v>-1773.4133328519292</v>
      </c>
      <c r="G63" s="101">
        <f ca="1">(IF(Tuition!H63&lt;(40500),PMT(6.8%/12,300,Tuition!H63+(Tuition!H63*0.0105),0,0),PMT(6.8%/12,300,Tuition!H63+((40500)*0.0105),0,0)+PMT(7.9%/12,300,(Tuition!H63-(40500))+((Tuition!H63-(40500))*0.042),0,0)))+(IF(Tuition!I63&lt;(40500),PMT(6.8%/12,300,Tuition!I63+(Tuition!I63*0.0105),0,0),PMT(6.8%/12,300,Tuition!I63+((40500)*0.0105),0,0)+PMT(7.9%/12,300,(Tuition!I63-(40500))+((Tuition!I63-(40500))*0.042),0,0)))+(IF(Tuition!J63&lt;(40500),PMT(6.8%/12,300,Tuition!J63+(Tuition!J63*0.0105),0,0),PMT(6.8%/12,300,Tuition!J63+((40500)*0.0105),0,0)+PMT(7.9%/12,300,(Tuition!J63-(40500))+((Tuition!J63-(40500))*0.042),0,0)))+(IF(Tuition!K63&lt;(40500),PMT(6.8%/12,300,Tuition!K63+(Tuition!K63*0.0105),0,0),PMT(6.8%/12,300,Tuition!K63+((40500)*0.0105),0,0)+PMT(7.9%/12,300,(Tuition!K63-(40500))+((Tuition!K63-(40500))*0.042),0,0)))</f>
        <v>-1070.1488062935282</v>
      </c>
      <c r="H63" s="110"/>
      <c r="I63" s="99">
        <f t="shared" si="4"/>
        <v>-137870.23627925903</v>
      </c>
      <c r="J63" s="104">
        <f t="shared" si="5"/>
        <v>-207880.62636939102</v>
      </c>
      <c r="K63" s="104">
        <f t="shared" si="6"/>
        <v>-212809.59994223149</v>
      </c>
      <c r="L63" s="100">
        <f t="shared" si="7"/>
        <v>-321044.64188805845</v>
      </c>
    </row>
    <row r="64" spans="1:12" s="80" customFormat="1" ht="14.25" customHeight="1">
      <c r="A64" s="107" t="s">
        <v>266</v>
      </c>
      <c r="B64" s="83">
        <f ca="1">Tuition!E64</f>
        <v>105823.50875042265</v>
      </c>
      <c r="C64" s="89">
        <f ca="1">(IF(Tuition!A64&lt;(40500),PMT(6.8%/12,120,Tuition!A64+(Tuition!A64*0.0105),0,0),PMT(6.8%/12,120,Tuition!A64+((40500)*0.0105),0,0)+PMT(7.9%/12,120,(Tuition!A64-(40500))+((Tuition!A64-(40500))*0.042),0,0)))+(IF(Tuition!B64&lt;(40500),PMT(6.8%/12,120,Tuition!B64+(Tuition!B64*0.0105),0,0),PMT(6.8%/12,120,Tuition!B64+((40500)*0.0105),0,0)+PMT(7.9%/12,120,(Tuition!B64-(40500))+((Tuition!B64-(40500))*0.042),0,0)))+(IF(Tuition!C64&lt;(40500),PMT(6.8%/12,120,Tuition!C64+(Tuition!C64*0.0105),0,0),PMT(6.8%/12,120,Tuition!C64+((40500)*0.0105),0,0)+PMT(7.9%/12,120,(Tuition!C64-(40500))+((Tuition!C64-(40500))*0.042),0,0)))+(IF(Tuition!D64&lt;(40500),PMT(6.8%/12,120,Tuition!D64+(Tuition!D64*0.0105),0,0),PMT(6.8%/12,120,Tuition!D64+((40500)*0.0105),0,0)+PMT(7.9%/12,120,(Tuition!D64-(40500))+((Tuition!D64-(40500))*0.042),0,0)))</f>
        <v>-1230.607547347262</v>
      </c>
      <c r="D64" s="102">
        <f ca="1">(IF(Tuition!A64&lt;(40500),PMT(6.8%/12,300,Tuition!A64+(Tuition!A64*0.0105),0,0),PMT(6.8%/12,300,Tuition!A64+((40500)*0.0105),0,0)+PMT(7.9%/12,300,(Tuition!A64-(40500))+((Tuition!A64-(40500))*0.042),0,0)))+(IF(Tuition!B64&lt;(40500),PMT(6.8%/12,300,Tuition!B64+(Tuition!B64*0.0105),0,0),PMT(6.8%/12,300,Tuition!B64+((40500)*0.0105),0,0)+PMT(7.9%/12,300,(Tuition!B64-(40500))+((Tuition!B64-(40500))*0.042),0,0)))+(IF(Tuition!C64&lt;(40500),PMT(6.8%/12,300,Tuition!C64+(Tuition!C64*0.0105),0,0),PMT(6.8%/12,300,Tuition!C64+((40500)*0.0105),0,0)+PMT(7.9%/12,300,(Tuition!C64-(40500))+((Tuition!C64-(40500))*0.042),0,0)))+(IF(Tuition!D64&lt;(40500),PMT(6.8%/12,300,Tuition!D64+(Tuition!D64*0.0105),0,0),PMT(6.8%/12,300,Tuition!D64+((40500)*0.0105),0,0)+PMT(7.9%/12,300,(Tuition!D64-(40500))+((Tuition!D64-(40500))*0.042),0,0)))</f>
        <v>-742.20361018104359</v>
      </c>
      <c r="E64" s="86">
        <f ca="1">Tuition!G64</f>
        <v>228050.77102284029</v>
      </c>
      <c r="F64" s="90">
        <f ca="1">(IF(Tuition!H64&lt;(40500),PMT(6.8%/12,120,Tuition!H64+(Tuition!H64*0.0105),0,0),PMT(6.8%/12,120,Tuition!H64+((40500)*0.0105),0,0)+PMT(7.9%/12,120,(Tuition!H64-(40500))+((Tuition!H64-(40500))*0.042),0,0)))+(IF(Tuition!I64&lt;(40500),PMT(6.8%/12,120,Tuition!I64+(Tuition!I64*0.0105),0,0),PMT(6.8%/12,120,Tuition!I64+((40500)*0.0105),0,0)+PMT(7.9%/12,120,(Tuition!I64-(40500))+((Tuition!I64-(40500))*0.042),0,0)))+(IF(Tuition!J64&lt;(40500),PMT(6.8%/12,120,Tuition!J64+(Tuition!J64*0.0105),0,0),PMT(6.8%/12,120,Tuition!J64+((40500)*0.0105),0,0)+PMT(7.9%/12,120,(Tuition!J64-(40500))+((Tuition!J64-(40500))*0.042),0,0)))+(IF(Tuition!K64&lt;(40500),PMT(6.8%/12,120,Tuition!K64+(Tuition!K64*0.0105),0,0),PMT(6.8%/12,120,Tuition!K64+((40500)*0.0105),0,0)+PMT(7.9%/12,120,(Tuition!K64-(40500))+((Tuition!K64-(40500))*0.042),0,0)))</f>
        <v>-3475.3946924399838</v>
      </c>
      <c r="G64" s="102">
        <f ca="1">(IF(Tuition!H64&lt;(40500),PMT(6.8%/12,300,Tuition!H64+(Tuition!H64*0.0105),0,0),PMT(6.8%/12,300,Tuition!H64+((40500)*0.0105),0,0)+PMT(7.9%/12,300,(Tuition!H64-(40500))+((Tuition!H64-(40500))*0.042),0,0)))+(IF(Tuition!I64&lt;(40500),PMT(6.8%/12,300,Tuition!I64+(Tuition!I64*0.0105),0,0),PMT(6.8%/12,300,Tuition!I64+((40500)*0.0105),0,0)+PMT(7.9%/12,300,(Tuition!I64-(40500))+((Tuition!I64-(40500))*0.042),0,0)))+(IF(Tuition!J64&lt;(40500),PMT(6.8%/12,300,Tuition!J64+(Tuition!J64*0.0105),0,0),PMT(6.8%/12,300,Tuition!J64+((40500)*0.0105),0,0)+PMT(7.9%/12,300,(Tuition!J64-(40500))+((Tuition!J64-(40500))*0.042),0,0)))+(IF(Tuition!K64&lt;(40500),PMT(6.8%/12,300,Tuition!K64+(Tuition!K64*0.0105),0,0),PMT(6.8%/12,300,Tuition!K64+((40500)*0.0105),0,0)+PMT(7.9%/12,300,(Tuition!K64-(40500))+((Tuition!K64-(40500))*0.042),0,0)))</f>
        <v>-2121.2934920867101</v>
      </c>
      <c r="H64" s="108"/>
      <c r="I64" s="89">
        <f t="shared" si="4"/>
        <v>-147672.90568167143</v>
      </c>
      <c r="J64" s="102">
        <f t="shared" si="5"/>
        <v>-222661.08305431309</v>
      </c>
      <c r="K64" s="102">
        <f t="shared" si="6"/>
        <v>-417047.36309279804</v>
      </c>
      <c r="L64" s="91">
        <f t="shared" si="7"/>
        <v>-636388.04762601305</v>
      </c>
    </row>
    <row r="65" spans="1:12" ht="14.25" customHeight="1">
      <c r="A65" s="109" t="s">
        <v>267</v>
      </c>
      <c r="B65" s="84">
        <f ca="1">Tuition!E65</f>
        <v>203870.5300537732</v>
      </c>
      <c r="C65" s="92">
        <f ca="1">(IF(Tuition!A65&lt;(40500),PMT(6.8%/12,120,Tuition!A65+(Tuition!A65*0.0105),0,0),PMT(6.8%/12,120,Tuition!A65+((40500)*0.0105),0,0)+PMT(7.9%/12,120,(Tuition!A65-(40500))+((Tuition!A65-(40500))*0.042),0,0)))+(IF(Tuition!B65&lt;(40500),PMT(6.8%/12,120,Tuition!B65+(Tuition!B65*0.0105),0,0),PMT(6.8%/12,120,Tuition!B65+((40500)*0.0105),0,0)+PMT(7.9%/12,120,(Tuition!B65-(40500))+((Tuition!B65-(40500))*0.042),0,0)))+(IF(Tuition!C65&lt;(40500),PMT(6.8%/12,120,Tuition!C65+(Tuition!C65*0.0105),0,0),PMT(6.8%/12,120,Tuition!C65+((40500)*0.0105),0,0)+PMT(7.9%/12,120,(Tuition!C65-(40500))+((Tuition!C65-(40500))*0.042),0,0)))+(IF(Tuition!D65&lt;(40500),PMT(6.8%/12,120,Tuition!D65+(Tuition!D65*0.0105),0,0),PMT(6.8%/12,120,Tuition!D65+((40500)*0.0105),0,0)+PMT(7.9%/12,120,(Tuition!D65-(40500))+((Tuition!D65-(40500))*0.042),0,0)))</f>
        <v>-2892.7626885010618</v>
      </c>
      <c r="D65" s="101">
        <f ca="1">(IF(Tuition!A65&lt;(40500),PMT(6.8%/12,300,Tuition!A65+(Tuition!A65*0.0105),0,0),PMT(6.8%/12,300,Tuition!A65+((40500)*0.0105),0,0)+PMT(7.9%/12,300,(Tuition!A65-(40500))+((Tuition!A65-(40500))*0.042),0,0)))+(IF(Tuition!B65&lt;(40500),PMT(6.8%/12,300,Tuition!B65+(Tuition!B65*0.0105),0,0),PMT(6.8%/12,300,Tuition!B65+((40500)*0.0105),0,0)+PMT(7.9%/12,300,(Tuition!B65-(40500))+((Tuition!B65-(40500))*0.042),0,0)))+(IF(Tuition!C65&lt;(40500),PMT(6.8%/12,300,Tuition!C65+(Tuition!C65*0.0105),0,0),PMT(6.8%/12,300,Tuition!C65+((40500)*0.0105),0,0)+PMT(7.9%/12,300,(Tuition!C65-(40500))+((Tuition!C65-(40500))*0.042),0,0)))+(IF(Tuition!D65&lt;(40500),PMT(6.8%/12,300,Tuition!D65+(Tuition!D65*0.0105),0,0),PMT(6.8%/12,300,Tuition!D65+((40500)*0.0105),0,0)+PMT(7.9%/12,300,(Tuition!D65-(40500))+((Tuition!D65-(40500))*0.042),0,0)))</f>
        <v>-1760.6659649313253</v>
      </c>
      <c r="E65" s="87">
        <f ca="1">Tuition!G65</f>
        <v>231599.12366179336</v>
      </c>
      <c r="F65" s="93">
        <f ca="1">(IF(Tuition!H65&lt;(40500),PMT(6.8%/12,120,Tuition!H65+(Tuition!H65*0.0105),0,0),PMT(6.8%/12,120,Tuition!H65+((40500)*0.0105),0,0)+PMT(7.9%/12,120,(Tuition!H65-(40500))+((Tuition!H65-(40500))*0.042),0,0)))+(IF(Tuition!I65&lt;(40500),PMT(6.8%/12,120,Tuition!I65+(Tuition!I65*0.0105),0,0),PMT(6.8%/12,120,Tuition!I65+((40500)*0.0105),0,0)+PMT(7.9%/12,120,(Tuition!I65-(40500))+((Tuition!I65-(40500))*0.042),0,0)))+(IF(Tuition!J65&lt;(40500),PMT(6.8%/12,120,Tuition!J65+(Tuition!J65*0.0105),0,0),PMT(6.8%/12,120,Tuition!J65+((40500)*0.0105),0,0)+PMT(7.9%/12,120,(Tuition!J65-(40500))+((Tuition!J65-(40500))*0.042),0,0)))+(IF(Tuition!K65&lt;(40500),PMT(6.8%/12,120,Tuition!K65+(Tuition!K65*0.0105),0,0),PMT(6.8%/12,120,Tuition!K65+((40500)*0.0105),0,0)+PMT(7.9%/12,120,(Tuition!K65-(40500))+((Tuition!K65-(40500))*0.042),0,0)))</f>
        <v>-3560.8935843393624</v>
      </c>
      <c r="G65" s="101">
        <f ca="1">(IF(Tuition!H65&lt;(40500),PMT(6.8%/12,300,Tuition!H65+(Tuition!H65*0.0105),0,0),PMT(6.8%/12,300,Tuition!H65+((40500)*0.0105),0,0)+PMT(7.9%/12,300,(Tuition!H65-(40500))+((Tuition!H65-(40500))*0.042),0,0)))+(IF(Tuition!I65&lt;(40500),PMT(6.8%/12,300,Tuition!I65+(Tuition!I65*0.0105),0,0),PMT(6.8%/12,300,Tuition!I65+((40500)*0.0105),0,0)+PMT(7.9%/12,300,(Tuition!I65-(40500))+((Tuition!I65-(40500))*0.042),0,0)))+(IF(Tuition!J65&lt;(40500),PMT(6.8%/12,300,Tuition!J65+(Tuition!J65*0.0105),0,0),PMT(6.8%/12,300,Tuition!J65+((40500)*0.0105),0,0)+PMT(7.9%/12,300,(Tuition!J65-(40500))+((Tuition!J65-(40500))*0.042),0,0)))+(IF(Tuition!K65&lt;(40500),PMT(6.8%/12,300,Tuition!K65+(Tuition!K65*0.0105),0,0),PMT(6.8%/12,300,Tuition!K65+((40500)*0.0105),0,0)+PMT(7.9%/12,300,(Tuition!K65-(40500))+((Tuition!K65-(40500))*0.042),0,0)))</f>
        <v>-2174.214124238305</v>
      </c>
      <c r="H65" s="110"/>
      <c r="I65" s="99">
        <f t="shared" si="4"/>
        <v>-347131.52262012742</v>
      </c>
      <c r="J65" s="104">
        <f t="shared" si="5"/>
        <v>-528199.78947939759</v>
      </c>
      <c r="K65" s="104">
        <f t="shared" si="6"/>
        <v>-427307.23012072349</v>
      </c>
      <c r="L65" s="100">
        <f t="shared" si="7"/>
        <v>-652264.23727149144</v>
      </c>
    </row>
    <row r="66" spans="1:12" s="80" customFormat="1" ht="14.25" customHeight="1">
      <c r="A66" s="107" t="s">
        <v>268</v>
      </c>
      <c r="B66" s="83">
        <f ca="1">Tuition!E66</f>
        <v>104791.03720521476</v>
      </c>
      <c r="C66" s="89">
        <f ca="1">(IF(Tuition!A66&lt;(40500),PMT(6.8%/12,120,Tuition!A66+(Tuition!A66*0.0105),0,0),PMT(6.8%/12,120,Tuition!A66+((40500)*0.0105),0,0)+PMT(7.9%/12,120,(Tuition!A66-(40500))+((Tuition!A66-(40500))*0.042),0,0)))+(IF(Tuition!B66&lt;(40500),PMT(6.8%/12,120,Tuition!B66+(Tuition!B66*0.0105),0,0),PMT(6.8%/12,120,Tuition!B66+((40500)*0.0105),0,0)+PMT(7.9%/12,120,(Tuition!B66-(40500))+((Tuition!B66-(40500))*0.042),0,0)))+(IF(Tuition!C66&lt;(40500),PMT(6.8%/12,120,Tuition!C66+(Tuition!C66*0.0105),0,0),PMT(6.8%/12,120,Tuition!C66+((40500)*0.0105),0,0)+PMT(7.9%/12,120,(Tuition!C66-(40500))+((Tuition!C66-(40500))*0.042),0,0)))+(IF(Tuition!D66&lt;(40500),PMT(6.8%/12,120,Tuition!D66+(Tuition!D66*0.0105),0,0),PMT(6.8%/12,120,Tuition!D66+((40500)*0.0105),0,0)+PMT(7.9%/12,120,(Tuition!D66-(40500))+((Tuition!D66-(40500))*0.042),0,0)))</f>
        <v>-1218.6010726900031</v>
      </c>
      <c r="D66" s="102">
        <f ca="1">(IF(Tuition!A66&lt;(40500),PMT(6.8%/12,300,Tuition!A66+(Tuition!A66*0.0105),0,0),PMT(6.8%/12,300,Tuition!A66+((40500)*0.0105),0,0)+PMT(7.9%/12,300,(Tuition!A66-(40500))+((Tuition!A66-(40500))*0.042),0,0)))+(IF(Tuition!B66&lt;(40500),PMT(6.8%/12,300,Tuition!B66+(Tuition!B66*0.0105),0,0),PMT(6.8%/12,300,Tuition!B66+((40500)*0.0105),0,0)+PMT(7.9%/12,300,(Tuition!B66-(40500))+((Tuition!B66-(40500))*0.042),0,0)))+(IF(Tuition!C66&lt;(40500),PMT(6.8%/12,300,Tuition!C66+(Tuition!C66*0.0105),0,0),PMT(6.8%/12,300,Tuition!C66+((40500)*0.0105),0,0)+PMT(7.9%/12,300,(Tuition!C66-(40500))+((Tuition!C66-(40500))*0.042),0,0)))+(IF(Tuition!D66&lt;(40500),PMT(6.8%/12,300,Tuition!D66+(Tuition!D66*0.0105),0,0),PMT(6.8%/12,300,Tuition!D66+((40500)*0.0105),0,0)+PMT(7.9%/12,300,(Tuition!D66-(40500))+((Tuition!D66-(40500))*0.042),0,0)))</f>
        <v>-734.96226922277128</v>
      </c>
      <c r="E66" s="86">
        <f ca="1">Tuition!G66</f>
        <v>174989.45301257542</v>
      </c>
      <c r="F66" s="90">
        <f ca="1">(IF(Tuition!H66&lt;(40500),PMT(6.8%/12,120,Tuition!H66+(Tuition!H66*0.0105),0,0),PMT(6.8%/12,120,Tuition!H66+((40500)*0.0105),0,0)+PMT(7.9%/12,120,(Tuition!H66-(40500))+((Tuition!H66-(40500))*0.042),0,0)))+(IF(Tuition!I66&lt;(40500),PMT(6.8%/12,120,Tuition!I66+(Tuition!I66*0.0105),0,0),PMT(6.8%/12,120,Tuition!I66+((40500)*0.0105),0,0)+PMT(7.9%/12,120,(Tuition!I66-(40500))+((Tuition!I66-(40500))*0.042),0,0)))+(IF(Tuition!J66&lt;(40500),PMT(6.8%/12,120,Tuition!J66+(Tuition!J66*0.0105),0,0),PMT(6.8%/12,120,Tuition!J66+((40500)*0.0105),0,0)+PMT(7.9%/12,120,(Tuition!J66-(40500))+((Tuition!J66-(40500))*0.042),0,0)))+(IF(Tuition!K66&lt;(40500),PMT(6.8%/12,120,Tuition!K66+(Tuition!K66*0.0105),0,0),PMT(6.8%/12,120,Tuition!K66+((40500)*0.0105),0,0)+PMT(7.9%/12,120,(Tuition!K66-(40500))+((Tuition!K66-(40500))*0.042),0,0)))</f>
        <v>-2215.0505581192278</v>
      </c>
      <c r="G66" s="102">
        <f ca="1">(IF(Tuition!H66&lt;(40500),PMT(6.8%/12,300,Tuition!H66+(Tuition!H66*0.0105),0,0),PMT(6.8%/12,300,Tuition!H66+((40500)*0.0105),0,0)+PMT(7.9%/12,300,(Tuition!H66-(40500))+((Tuition!H66-(40500))*0.042),0,0)))+(IF(Tuition!I66&lt;(40500),PMT(6.8%/12,300,Tuition!I66+(Tuition!I66*0.0105),0,0),PMT(6.8%/12,300,Tuition!I66+((40500)*0.0105),0,0)+PMT(7.9%/12,300,(Tuition!I66-(40500))+((Tuition!I66-(40500))*0.042),0,0)))+(IF(Tuition!J66&lt;(40500),PMT(6.8%/12,300,Tuition!J66+(Tuition!J66*0.0105),0,0),PMT(6.8%/12,300,Tuition!J66+((40500)*0.0105),0,0)+PMT(7.9%/12,300,(Tuition!J66-(40500))+((Tuition!J66-(40500))*0.042),0,0)))+(IF(Tuition!K66&lt;(40500),PMT(6.8%/12,300,Tuition!K66+(Tuition!K66*0.0105),0,0),PMT(6.8%/12,300,Tuition!K66+((40500)*0.0105),0,0)+PMT(7.9%/12,300,(Tuition!K66-(40500))+((Tuition!K66-(40500))*0.042),0,0)))</f>
        <v>-1341.4561754343515</v>
      </c>
      <c r="H66" s="108"/>
      <c r="I66" s="89">
        <f t="shared" si="4"/>
        <v>-146232.12872280038</v>
      </c>
      <c r="J66" s="102">
        <f t="shared" si="5"/>
        <v>-220488.68076683138</v>
      </c>
      <c r="K66" s="102">
        <f t="shared" si="6"/>
        <v>-265806.06697430735</v>
      </c>
      <c r="L66" s="91">
        <f t="shared" si="7"/>
        <v>-402436.85263030545</v>
      </c>
    </row>
    <row r="67" spans="1:12" ht="14.25" customHeight="1">
      <c r="A67" s="109" t="s">
        <v>269</v>
      </c>
      <c r="B67" s="84">
        <f ca="1">Tuition!E67</f>
        <v>159651.94346951018</v>
      </c>
      <c r="C67" s="92">
        <f ca="1">(IF(Tuition!A67&lt;(40500),PMT(6.8%/12,120,Tuition!A67+(Tuition!A67*0.0105),0,0),PMT(6.8%/12,120,Tuition!A67+((40500)*0.0105),0,0)+PMT(7.9%/12,120,(Tuition!A67-(40500))+((Tuition!A67-(40500))*0.042),0,0)))+(IF(Tuition!B67&lt;(40500),PMT(6.8%/12,120,Tuition!B67+(Tuition!B67*0.0105),0,0),PMT(6.8%/12,120,Tuition!B67+((40500)*0.0105),0,0)+PMT(7.9%/12,120,(Tuition!B67-(40500))+((Tuition!B67-(40500))*0.042),0,0)))+(IF(Tuition!C67&lt;(40500),PMT(6.8%/12,120,Tuition!C67+(Tuition!C67*0.0105),0,0),PMT(6.8%/12,120,Tuition!C67+((40500)*0.0105),0,0)+PMT(7.9%/12,120,(Tuition!C67-(40500))+((Tuition!C67-(40500))*0.042),0,0)))+(IF(Tuition!D67&lt;(40500),PMT(6.8%/12,120,Tuition!D67+(Tuition!D67*0.0105),0,0),PMT(6.8%/12,120,Tuition!D67+((40500)*0.0105),0,0)+PMT(7.9%/12,120,(Tuition!D67-(40500))+((Tuition!D67-(40500))*0.042),0,0)))</f>
        <v>-1915.0683164326756</v>
      </c>
      <c r="D67" s="101">
        <f ca="1">(IF(Tuition!A67&lt;(40500),PMT(6.8%/12,300,Tuition!A67+(Tuition!A67*0.0105),0,0),PMT(6.8%/12,300,Tuition!A67+((40500)*0.0105),0,0)+PMT(7.9%/12,300,(Tuition!A67-(40500))+((Tuition!A67-(40500))*0.042),0,0)))+(IF(Tuition!B67&lt;(40500),PMT(6.8%/12,300,Tuition!B67+(Tuition!B67*0.0105),0,0),PMT(6.8%/12,300,Tuition!B67+((40500)*0.0105),0,0)+PMT(7.9%/12,300,(Tuition!B67-(40500))+((Tuition!B67-(40500))*0.042),0,0)))+(IF(Tuition!C67&lt;(40500),PMT(6.8%/12,300,Tuition!C67+(Tuition!C67*0.0105),0,0),PMT(6.8%/12,300,Tuition!C67+((40500)*0.0105),0,0)+PMT(7.9%/12,300,(Tuition!C67-(40500))+((Tuition!C67-(40500))*0.042),0,0)))+(IF(Tuition!D67&lt;(40500),PMT(6.8%/12,300,Tuition!D67+(Tuition!D67*0.0105),0,0),PMT(6.8%/12,300,Tuition!D67+((40500)*0.0105),0,0)+PMT(7.9%/12,300,(Tuition!D67-(40500))+((Tuition!D67-(40500))*0.042),0,0)))</f>
        <v>-1156.8066390938639</v>
      </c>
      <c r="E67" s="87">
        <f ca="1">Tuition!G67</f>
        <v>218729.57931563607</v>
      </c>
      <c r="F67" s="93">
        <f ca="1">(IF(Tuition!H67&lt;(40500),PMT(6.8%/12,120,Tuition!H67+(Tuition!H67*0.0105),0,0),PMT(6.8%/12,120,Tuition!H67+((40500)*0.0105),0,0)+PMT(7.9%/12,120,(Tuition!H67-(40500))+((Tuition!H67-(40500))*0.042),0,0)))+(IF(Tuition!I67&lt;(40500),PMT(6.8%/12,120,Tuition!I67+(Tuition!I67*0.0105),0,0),PMT(6.8%/12,120,Tuition!I67+((40500)*0.0105),0,0)+PMT(7.9%/12,120,(Tuition!I67-(40500))+((Tuition!I67-(40500))*0.042),0,0)))+(IF(Tuition!J67&lt;(40500),PMT(6.8%/12,120,Tuition!J67+(Tuition!J67*0.0105),0,0),PMT(6.8%/12,120,Tuition!J67+((40500)*0.0105),0,0)+PMT(7.9%/12,120,(Tuition!J67-(40500))+((Tuition!J67-(40500))*0.042),0,0)))+(IF(Tuition!K67&lt;(40500),PMT(6.8%/12,120,Tuition!K67+(Tuition!K67*0.0105),0,0),PMT(6.8%/12,120,Tuition!K67+((40500)*0.0105),0,0)+PMT(7.9%/12,120,(Tuition!K67-(40500))+((Tuition!K67-(40500))*0.042),0,0)))</f>
        <v>-3250.7970711667012</v>
      </c>
      <c r="G67" s="101">
        <f ca="1">(IF(Tuition!H67&lt;(40500),PMT(6.8%/12,300,Tuition!H67+(Tuition!H67*0.0105),0,0),PMT(6.8%/12,300,Tuition!H67+((40500)*0.0105),0,0)+PMT(7.9%/12,300,(Tuition!H67-(40500))+((Tuition!H67-(40500))*0.042),0,0)))+(IF(Tuition!I67&lt;(40500),PMT(6.8%/12,300,Tuition!I67+(Tuition!I67*0.0105),0,0),PMT(6.8%/12,300,Tuition!I67+((40500)*0.0105),0,0)+PMT(7.9%/12,300,(Tuition!I67-(40500))+((Tuition!I67-(40500))*0.042),0,0)))+(IF(Tuition!J67&lt;(40500),PMT(6.8%/12,300,Tuition!J67+(Tuition!J67*0.0105),0,0),PMT(6.8%/12,300,Tuition!J67+((40500)*0.0105),0,0)+PMT(7.9%/12,300,(Tuition!J67-(40500))+((Tuition!J67-(40500))*0.042),0,0)))+(IF(Tuition!K67&lt;(40500),PMT(6.8%/12,300,Tuition!K67+(Tuition!K67*0.0105),0,0),PMT(6.8%/12,300,Tuition!K67+((40500)*0.0105),0,0)+PMT(7.9%/12,300,(Tuition!K67-(40500))+((Tuition!K67-(40500))*0.042),0,0)))</f>
        <v>-1982.2759231629532</v>
      </c>
      <c r="H67" s="110"/>
      <c r="I67" s="99">
        <f t="shared" si="4"/>
        <v>-229808.19797192106</v>
      </c>
      <c r="J67" s="104">
        <f t="shared" si="5"/>
        <v>-347041.99172815913</v>
      </c>
      <c r="K67" s="104">
        <f t="shared" si="6"/>
        <v>-390095.64854000416</v>
      </c>
      <c r="L67" s="100">
        <f t="shared" si="7"/>
        <v>-594682.77694888599</v>
      </c>
    </row>
    <row r="68" spans="1:12" s="80" customFormat="1" ht="14.25" customHeight="1">
      <c r="A68" s="107" t="s">
        <v>270</v>
      </c>
      <c r="B68" s="83">
        <f ca="1">Tuition!E68</f>
        <v>159651.94346951018</v>
      </c>
      <c r="C68" s="89">
        <f ca="1">(IF(Tuition!A68&lt;(40500),PMT(6.8%/12,120,Tuition!A68+(Tuition!A68*0.0105),0,0),PMT(6.8%/12,120,Tuition!A68+((40500)*0.0105),0,0)+PMT(7.9%/12,120,(Tuition!A68-(40500))+((Tuition!A68-(40500))*0.042),0,0)))+(IF(Tuition!B68&lt;(40500),PMT(6.8%/12,120,Tuition!B68+(Tuition!B68*0.0105),0,0),PMT(6.8%/12,120,Tuition!B68+((40500)*0.0105),0,0)+PMT(7.9%/12,120,(Tuition!B68-(40500))+((Tuition!B68-(40500))*0.042),0,0)))+(IF(Tuition!C68&lt;(40500),PMT(6.8%/12,120,Tuition!C68+(Tuition!C68*0.0105),0,0),PMT(6.8%/12,120,Tuition!C68+((40500)*0.0105),0,0)+PMT(7.9%/12,120,(Tuition!C68-(40500))+((Tuition!C68-(40500))*0.042),0,0)))+(IF(Tuition!D68&lt;(40500),PMT(6.8%/12,120,Tuition!D68+(Tuition!D68*0.0105),0,0),PMT(6.8%/12,120,Tuition!D68+((40500)*0.0105),0,0)+PMT(7.9%/12,120,(Tuition!D68-(40500))+((Tuition!D68-(40500))*0.042),0,0)))</f>
        <v>-1915.0683164326756</v>
      </c>
      <c r="D68" s="102">
        <f ca="1">(IF(Tuition!A68&lt;(40500),PMT(6.8%/12,300,Tuition!A68+(Tuition!A68*0.0105),0,0),PMT(6.8%/12,300,Tuition!A68+((40500)*0.0105),0,0)+PMT(7.9%/12,300,(Tuition!A68-(40500))+((Tuition!A68-(40500))*0.042),0,0)))+(IF(Tuition!B68&lt;(40500),PMT(6.8%/12,300,Tuition!B68+(Tuition!B68*0.0105),0,0),PMT(6.8%/12,300,Tuition!B68+((40500)*0.0105),0,0)+PMT(7.9%/12,300,(Tuition!B68-(40500))+((Tuition!B68-(40500))*0.042),0,0)))+(IF(Tuition!C68&lt;(40500),PMT(6.8%/12,300,Tuition!C68+(Tuition!C68*0.0105),0,0),PMT(6.8%/12,300,Tuition!C68+((40500)*0.0105),0,0)+PMT(7.9%/12,300,(Tuition!C68-(40500))+((Tuition!C68-(40500))*0.042),0,0)))+(IF(Tuition!D68&lt;(40500),PMT(6.8%/12,300,Tuition!D68+(Tuition!D68*0.0105),0,0),PMT(6.8%/12,300,Tuition!D68+((40500)*0.0105),0,0)+PMT(7.9%/12,300,(Tuition!D68-(40500))+((Tuition!D68-(40500))*0.042),0,0)))</f>
        <v>-1156.8066390938639</v>
      </c>
      <c r="E68" s="86">
        <f ca="1">Tuition!G68</f>
        <v>172832.46146951019</v>
      </c>
      <c r="F68" s="90">
        <f ca="1">(IF(Tuition!H68&lt;(40500),PMT(6.8%/12,120,Tuition!H68+(Tuition!H68*0.0105),0,0),PMT(6.8%/12,120,Tuition!H68+((40500)*0.0105),0,0)+PMT(7.9%/12,120,(Tuition!H68-(40500))+((Tuition!H68-(40500))*0.042),0,0)))+(IF(Tuition!I68&lt;(40500),PMT(6.8%/12,120,Tuition!I68+(Tuition!I68*0.0105),0,0),PMT(6.8%/12,120,Tuition!I68+((40500)*0.0105),0,0)+PMT(7.9%/12,120,(Tuition!I68-(40500))+((Tuition!I68-(40500))*0.042),0,0)))+(IF(Tuition!J68&lt;(40500),PMT(6.8%/12,120,Tuition!J68+(Tuition!J68*0.0105),0,0),PMT(6.8%/12,120,Tuition!J68+((40500)*0.0105),0,0)+PMT(7.9%/12,120,(Tuition!J68-(40500))+((Tuition!J68-(40500))*0.042),0,0)))+(IF(Tuition!K68&lt;(40500),PMT(6.8%/12,120,Tuition!K68+(Tuition!K68*0.0105),0,0),PMT(6.8%/12,120,Tuition!K68+((40500)*0.0105),0,0)+PMT(7.9%/12,120,(Tuition!K68-(40500))+((Tuition!K68-(40500))*0.042),0,0)))</f>
        <v>-2171.8107268312997</v>
      </c>
      <c r="G68" s="102">
        <f ca="1">(IF(Tuition!H68&lt;(40500),PMT(6.8%/12,300,Tuition!H68+(Tuition!H68*0.0105),0,0),PMT(6.8%/12,300,Tuition!H68+((40500)*0.0105),0,0)+PMT(7.9%/12,300,(Tuition!H68-(40500))+((Tuition!H68-(40500))*0.042),0,0)))+(IF(Tuition!I68&lt;(40500),PMT(6.8%/12,300,Tuition!I68+(Tuition!I68*0.0105),0,0),PMT(6.8%/12,300,Tuition!I68+((40500)*0.0105),0,0)+PMT(7.9%/12,300,(Tuition!I68-(40500))+((Tuition!I68-(40500))*0.042),0,0)))+(IF(Tuition!J68&lt;(40500),PMT(6.8%/12,300,Tuition!J68+(Tuition!J68*0.0105),0,0),PMT(6.8%/12,300,Tuition!J68+((40500)*0.0105),0,0)+PMT(7.9%/12,300,(Tuition!J68-(40500))+((Tuition!J68-(40500))*0.042),0,0)))+(IF(Tuition!K68&lt;(40500),PMT(6.8%/12,300,Tuition!K68+(Tuition!K68*0.0105),0,0),PMT(6.8%/12,300,Tuition!K68+((40500)*0.0105),0,0)+PMT(7.9%/12,300,(Tuition!K68-(40500))+((Tuition!K68-(40500))*0.042),0,0)))</f>
        <v>-1314.8214008140003</v>
      </c>
      <c r="H68" s="108"/>
      <c r="I68" s="89">
        <f t="shared" si="4"/>
        <v>-229808.19797192106</v>
      </c>
      <c r="J68" s="102">
        <f t="shared" si="5"/>
        <v>-347041.99172815913</v>
      </c>
      <c r="K68" s="102">
        <f t="shared" si="6"/>
        <v>-260617.28721975596</v>
      </c>
      <c r="L68" s="91">
        <f t="shared" si="7"/>
        <v>-394446.4202442001</v>
      </c>
    </row>
    <row r="69" spans="1:12" ht="14.25" customHeight="1">
      <c r="A69" s="109" t="s">
        <v>271</v>
      </c>
      <c r="B69" s="84">
        <f ca="1">Tuition!E69</f>
        <v>82395.089014302823</v>
      </c>
      <c r="C69" s="92">
        <f ca="1">(IF(Tuition!A69&lt;(40500),PMT(6.8%/12,120,Tuition!A69+(Tuition!A69*0.0105),0,0),PMT(6.8%/12,120,Tuition!A69+((40500)*0.0105),0,0)+PMT(7.9%/12,120,(Tuition!A69-(40500))+((Tuition!A69-(40500))*0.042),0,0)))+(IF(Tuition!B69&lt;(40500),PMT(6.8%/12,120,Tuition!B69+(Tuition!B69*0.0105),0,0),PMT(6.8%/12,120,Tuition!B69+((40500)*0.0105),0,0)+PMT(7.9%/12,120,(Tuition!B69-(40500))+((Tuition!B69-(40500))*0.042),0,0)))+(IF(Tuition!C69&lt;(40500),PMT(6.8%/12,120,Tuition!C69+(Tuition!C69*0.0105),0,0),PMT(6.8%/12,120,Tuition!C69+((40500)*0.0105),0,0)+PMT(7.9%/12,120,(Tuition!C69-(40500))+((Tuition!C69-(40500))*0.042),0,0)))+(IF(Tuition!D69&lt;(40500),PMT(6.8%/12,120,Tuition!D69+(Tuition!D69*0.0105),0,0),PMT(6.8%/12,120,Tuition!D69+((40500)*0.0105),0,0)+PMT(7.9%/12,120,(Tuition!D69-(40500))+((Tuition!D69-(40500))*0.042),0,0)))</f>
        <v>-958.16156166666087</v>
      </c>
      <c r="D69" s="101">
        <f ca="1">(IF(Tuition!A69&lt;(40500),PMT(6.8%/12,300,Tuition!A69+(Tuition!A69*0.0105),0,0),PMT(6.8%/12,300,Tuition!A69+((40500)*0.0105),0,0)+PMT(7.9%/12,300,(Tuition!A69-(40500))+((Tuition!A69-(40500))*0.042),0,0)))+(IF(Tuition!B69&lt;(40500),PMT(6.8%/12,300,Tuition!B69+(Tuition!B69*0.0105),0,0),PMT(6.8%/12,300,Tuition!B69+((40500)*0.0105),0,0)+PMT(7.9%/12,300,(Tuition!B69-(40500))+((Tuition!B69-(40500))*0.042),0,0)))+(IF(Tuition!C69&lt;(40500),PMT(6.8%/12,300,Tuition!C69+(Tuition!C69*0.0105),0,0),PMT(6.8%/12,300,Tuition!C69+((40500)*0.0105),0,0)+PMT(7.9%/12,300,(Tuition!C69-(40500))+((Tuition!C69-(40500))*0.042),0,0)))+(IF(Tuition!D69&lt;(40500),PMT(6.8%/12,300,Tuition!D69+(Tuition!D69*0.0105),0,0),PMT(6.8%/12,300,Tuition!D69+((40500)*0.0105),0,0)+PMT(7.9%/12,300,(Tuition!D69-(40500))+((Tuition!D69-(40500))*0.042),0,0)))</f>
        <v>-577.88607890361368</v>
      </c>
      <c r="E69" s="87">
        <f ca="1">Tuition!G69</f>
        <v>204902.18002327209</v>
      </c>
      <c r="F69" s="93">
        <f ca="1">(IF(Tuition!H69&lt;(40500),PMT(6.8%/12,120,Tuition!H69+(Tuition!H69*0.0105),0,0),PMT(6.8%/12,120,Tuition!H69+((40500)*0.0105),0,0)+PMT(7.9%/12,120,(Tuition!H69-(40500))+((Tuition!H69-(40500))*0.042),0,0)))+(IF(Tuition!I69&lt;(40500),PMT(6.8%/12,120,Tuition!I69+(Tuition!I69*0.0105),0,0),PMT(6.8%/12,120,Tuition!I69+((40500)*0.0105),0,0)+PMT(7.9%/12,120,(Tuition!I69-(40500))+((Tuition!I69-(40500))*0.042),0,0)))+(IF(Tuition!J69&lt;(40500),PMT(6.8%/12,120,Tuition!J69+(Tuition!J69*0.0105),0,0),PMT(6.8%/12,120,Tuition!J69+((40500)*0.0105),0,0)+PMT(7.9%/12,120,(Tuition!J69-(40500))+((Tuition!J69-(40500))*0.042),0,0)))+(IF(Tuition!K69&lt;(40500),PMT(6.8%/12,120,Tuition!K69+(Tuition!K69*0.0105),0,0),PMT(6.8%/12,120,Tuition!K69+((40500)*0.0105),0,0)+PMT(7.9%/12,120,(Tuition!K69-(40500))+((Tuition!K69-(40500))*0.042),0,0)))</f>
        <v>-2917.6206826733114</v>
      </c>
      <c r="G69" s="101">
        <f ca="1">(IF(Tuition!H69&lt;(40500),PMT(6.8%/12,300,Tuition!H69+(Tuition!H69*0.0105),0,0),PMT(6.8%/12,300,Tuition!H69+((40500)*0.0105),0,0)+PMT(7.9%/12,300,(Tuition!H69-(40500))+((Tuition!H69-(40500))*0.042),0,0)))+(IF(Tuition!I69&lt;(40500),PMT(6.8%/12,300,Tuition!I69+(Tuition!I69*0.0105),0,0),PMT(6.8%/12,300,Tuition!I69+((40500)*0.0105),0,0)+PMT(7.9%/12,300,(Tuition!I69-(40500))+((Tuition!I69-(40500))*0.042),0,0)))+(IF(Tuition!J69&lt;(40500),PMT(6.8%/12,300,Tuition!J69+(Tuition!J69*0.0105),0,0),PMT(6.8%/12,300,Tuition!J69+((40500)*0.0105),0,0)+PMT(7.9%/12,300,(Tuition!J69-(40500))+((Tuition!J69-(40500))*0.042),0,0)))+(IF(Tuition!K69&lt;(40500),PMT(6.8%/12,300,Tuition!K69+(Tuition!K69*0.0105),0,0),PMT(6.8%/12,300,Tuition!K69+((40500)*0.0105),0,0)+PMT(7.9%/12,300,(Tuition!K69-(40500))+((Tuition!K69-(40500))*0.042),0,0)))</f>
        <v>-1776.0521382066977</v>
      </c>
      <c r="H69" s="110"/>
      <c r="I69" s="99">
        <f t="shared" si="4"/>
        <v>-114979.38739999931</v>
      </c>
      <c r="J69" s="104">
        <f t="shared" si="5"/>
        <v>-173365.8236710841</v>
      </c>
      <c r="K69" s="104">
        <f t="shared" si="6"/>
        <v>-350114.48192079738</v>
      </c>
      <c r="L69" s="100">
        <f t="shared" si="7"/>
        <v>-532815.64146200928</v>
      </c>
    </row>
    <row r="70" spans="1:12" s="80" customFormat="1" ht="14.25" customHeight="1">
      <c r="A70" s="107" t="s">
        <v>272</v>
      </c>
      <c r="B70" s="83">
        <f ca="1">Tuition!E70</f>
        <v>96936.534048212474</v>
      </c>
      <c r="C70" s="89">
        <f ca="1">(IF(Tuition!A70&lt;(40500),PMT(6.8%/12,120,Tuition!A70+(Tuition!A70*0.0105),0,0),PMT(6.8%/12,120,Tuition!A70+((40500)*0.0105),0,0)+PMT(7.9%/12,120,(Tuition!A70-(40500))+((Tuition!A70-(40500))*0.042),0,0)))+(IF(Tuition!B70&lt;(40500),PMT(6.8%/12,120,Tuition!B70+(Tuition!B70*0.0105),0,0),PMT(6.8%/12,120,Tuition!B70+((40500)*0.0105),0,0)+PMT(7.9%/12,120,(Tuition!B70-(40500))+((Tuition!B70-(40500))*0.042),0,0)))+(IF(Tuition!C70&lt;(40500),PMT(6.8%/12,120,Tuition!C70+(Tuition!C70*0.0105),0,0),PMT(6.8%/12,120,Tuition!C70+((40500)*0.0105),0,0)+PMT(7.9%/12,120,(Tuition!C70-(40500))+((Tuition!C70-(40500))*0.042),0,0)))+(IF(Tuition!D70&lt;(40500),PMT(6.8%/12,120,Tuition!D70+(Tuition!D70*0.0105),0,0),PMT(6.8%/12,120,Tuition!D70+((40500)*0.0105),0,0)+PMT(7.9%/12,120,(Tuition!D70-(40500))+((Tuition!D70-(40500))*0.042),0,0)))</f>
        <v>-1127.2620972600157</v>
      </c>
      <c r="D70" s="102">
        <f ca="1">(IF(Tuition!A70&lt;(40500),PMT(6.8%/12,300,Tuition!A70+(Tuition!A70*0.0105),0,0),PMT(6.8%/12,300,Tuition!A70+((40500)*0.0105),0,0)+PMT(7.9%/12,300,(Tuition!A70-(40500))+((Tuition!A70-(40500))*0.042),0,0)))+(IF(Tuition!B70&lt;(40500),PMT(6.8%/12,300,Tuition!B70+(Tuition!B70*0.0105),0,0),PMT(6.8%/12,300,Tuition!B70+((40500)*0.0105),0,0)+PMT(7.9%/12,300,(Tuition!B70-(40500))+((Tuition!B70-(40500))*0.042),0,0)))+(IF(Tuition!C70&lt;(40500),PMT(6.8%/12,300,Tuition!C70+(Tuition!C70*0.0105),0,0),PMT(6.8%/12,300,Tuition!C70+((40500)*0.0105),0,0)+PMT(7.9%/12,300,(Tuition!C70-(40500))+((Tuition!C70-(40500))*0.042),0,0)))+(IF(Tuition!D70&lt;(40500),PMT(6.8%/12,300,Tuition!D70+(Tuition!D70*0.0105),0,0),PMT(6.8%/12,300,Tuition!D70+((40500)*0.0105),0,0)+PMT(7.9%/12,300,(Tuition!D70-(40500))+((Tuition!D70-(40500))*0.042),0,0)))</f>
        <v>-679.87393707292449</v>
      </c>
      <c r="E70" s="86">
        <f ca="1">Tuition!G70</f>
        <v>238327.24014103122</v>
      </c>
      <c r="F70" s="90">
        <f ca="1">(IF(Tuition!H70&lt;(40500),PMT(6.8%/12,120,Tuition!H70+(Tuition!H70*0.0105),0,0),PMT(6.8%/12,120,Tuition!H70+((40500)*0.0105),0,0)+PMT(7.9%/12,120,(Tuition!H70-(40500))+((Tuition!H70-(40500))*0.042),0,0)))+(IF(Tuition!I70&lt;(40500),PMT(6.8%/12,120,Tuition!I70+(Tuition!I70*0.0105),0,0),PMT(6.8%/12,120,Tuition!I70+((40500)*0.0105),0,0)+PMT(7.9%/12,120,(Tuition!I70-(40500))+((Tuition!I70-(40500))*0.042),0,0)))+(IF(Tuition!J70&lt;(40500),PMT(6.8%/12,120,Tuition!J70+(Tuition!J70*0.0105),0,0),PMT(6.8%/12,120,Tuition!J70+((40500)*0.0105),0,0)+PMT(7.9%/12,120,(Tuition!J70-(40500))+((Tuition!J70-(40500))*0.042),0,0)))+(IF(Tuition!K70&lt;(40500),PMT(6.8%/12,120,Tuition!K70+(Tuition!K70*0.0105),0,0),PMT(6.8%/12,120,Tuition!K70+((40500)*0.0105),0,0)+PMT(7.9%/12,120,(Tuition!K70-(40500))+((Tuition!K70-(40500))*0.042),0,0)))</f>
        <v>-3723.0100823530743</v>
      </c>
      <c r="G70" s="102">
        <f ca="1">(IF(Tuition!H70&lt;(40500),PMT(6.8%/12,300,Tuition!H70+(Tuition!H70*0.0105),0,0),PMT(6.8%/12,300,Tuition!H70+((40500)*0.0105),0,0)+PMT(7.9%/12,300,(Tuition!H70-(40500))+((Tuition!H70-(40500))*0.042),0,0)))+(IF(Tuition!I70&lt;(40500),PMT(6.8%/12,300,Tuition!I70+(Tuition!I70*0.0105),0,0),PMT(6.8%/12,300,Tuition!I70+((40500)*0.0105),0,0)+PMT(7.9%/12,300,(Tuition!I70-(40500))+((Tuition!I70-(40500))*0.042),0,0)))+(IF(Tuition!J70&lt;(40500),PMT(6.8%/12,300,Tuition!J70+(Tuition!J70*0.0105),0,0),PMT(6.8%/12,300,Tuition!J70+((40500)*0.0105),0,0)+PMT(7.9%/12,300,(Tuition!J70-(40500))+((Tuition!J70-(40500))*0.042),0,0)))+(IF(Tuition!K70&lt;(40500),PMT(6.8%/12,300,Tuition!K70+(Tuition!K70*0.0105),0,0),PMT(6.8%/12,300,Tuition!K70+((40500)*0.0105),0,0)+PMT(7.9%/12,300,(Tuition!K70-(40500))+((Tuition!K70-(40500))*0.042),0,0)))</f>
        <v>-2274.5582031672484</v>
      </c>
      <c r="H70" s="108"/>
      <c r="I70" s="89">
        <f t="shared" si="4"/>
        <v>-135271.45167120188</v>
      </c>
      <c r="J70" s="102">
        <f t="shared" si="5"/>
        <v>-203962.18112187734</v>
      </c>
      <c r="K70" s="102">
        <f t="shared" si="6"/>
        <v>-446761.20988236892</v>
      </c>
      <c r="L70" s="91">
        <f t="shared" si="7"/>
        <v>-682367.46095017449</v>
      </c>
    </row>
    <row r="71" spans="1:12" ht="14.25" customHeight="1">
      <c r="A71" s="109" t="s">
        <v>273</v>
      </c>
      <c r="B71" s="84">
        <f ca="1">Tuition!E71</f>
        <v>96936.534048212474</v>
      </c>
      <c r="C71" s="92">
        <f ca="1">(IF(Tuition!A71&lt;(40500),PMT(6.8%/12,120,Tuition!A71+(Tuition!A71*0.0105),0,0),PMT(6.8%/12,120,Tuition!A71+((40500)*0.0105),0,0)+PMT(7.9%/12,120,(Tuition!A71-(40500))+((Tuition!A71-(40500))*0.042),0,0)))+(IF(Tuition!B71&lt;(40500),PMT(6.8%/12,120,Tuition!B71+(Tuition!B71*0.0105),0,0),PMT(6.8%/12,120,Tuition!B71+((40500)*0.0105),0,0)+PMT(7.9%/12,120,(Tuition!B71-(40500))+((Tuition!B71-(40500))*0.042),0,0)))+(IF(Tuition!C71&lt;(40500),PMT(6.8%/12,120,Tuition!C71+(Tuition!C71*0.0105),0,0),PMT(6.8%/12,120,Tuition!C71+((40500)*0.0105),0,0)+PMT(7.9%/12,120,(Tuition!C71-(40500))+((Tuition!C71-(40500))*0.042),0,0)))+(IF(Tuition!D71&lt;(40500),PMT(6.8%/12,120,Tuition!D71+(Tuition!D71*0.0105),0,0),PMT(6.8%/12,120,Tuition!D71+((40500)*0.0105),0,0)+PMT(7.9%/12,120,(Tuition!D71-(40500))+((Tuition!D71-(40500))*0.042),0,0)))</f>
        <v>-1127.2620972600157</v>
      </c>
      <c r="D71" s="101">
        <f ca="1">(IF(Tuition!A71&lt;(40500),PMT(6.8%/12,300,Tuition!A71+(Tuition!A71*0.0105),0,0),PMT(6.8%/12,300,Tuition!A71+((40500)*0.0105),0,0)+PMT(7.9%/12,300,(Tuition!A71-(40500))+((Tuition!A71-(40500))*0.042),0,0)))+(IF(Tuition!B71&lt;(40500),PMT(6.8%/12,300,Tuition!B71+(Tuition!B71*0.0105),0,0),PMT(6.8%/12,300,Tuition!B71+((40500)*0.0105),0,0)+PMT(7.9%/12,300,(Tuition!B71-(40500))+((Tuition!B71-(40500))*0.042),0,0)))+(IF(Tuition!C71&lt;(40500),PMT(6.8%/12,300,Tuition!C71+(Tuition!C71*0.0105),0,0),PMT(6.8%/12,300,Tuition!C71+((40500)*0.0105),0,0)+PMT(7.9%/12,300,(Tuition!C71-(40500))+((Tuition!C71-(40500))*0.042),0,0)))+(IF(Tuition!D71&lt;(40500),PMT(6.8%/12,300,Tuition!D71+(Tuition!D71*0.0105),0,0),PMT(6.8%/12,300,Tuition!D71+((40500)*0.0105),0,0)+PMT(7.9%/12,300,(Tuition!D71-(40500))+((Tuition!D71-(40500))*0.042),0,0)))</f>
        <v>-679.87393707292449</v>
      </c>
      <c r="E71" s="87">
        <f ca="1">Tuition!G71</f>
        <v>128481.51244821247</v>
      </c>
      <c r="F71" s="93">
        <f ca="1">(IF(Tuition!H71&lt;(40500),PMT(6.8%/12,120,Tuition!H71+(Tuition!H71*0.0105),0,0),PMT(6.8%/12,120,Tuition!H71+((40500)*0.0105),0,0)+PMT(7.9%/12,120,(Tuition!H71-(40500))+((Tuition!H71-(40500))*0.042),0,0)))+(IF(Tuition!I71&lt;(40500),PMT(6.8%/12,120,Tuition!I71+(Tuition!I71*0.0105),0,0),PMT(6.8%/12,120,Tuition!I71+((40500)*0.0105),0,0)+PMT(7.9%/12,120,(Tuition!I71-(40500))+((Tuition!I71-(40500))*0.042),0,0)))+(IF(Tuition!J71&lt;(40500),PMT(6.8%/12,120,Tuition!J71+(Tuition!J71*0.0105),0,0),PMT(6.8%/12,120,Tuition!J71+((40500)*0.0105),0,0)+PMT(7.9%/12,120,(Tuition!J71-(40500))+((Tuition!J71-(40500))*0.042),0,0)))+(IF(Tuition!K71&lt;(40500),PMT(6.8%/12,120,Tuition!K71+(Tuition!K71*0.0105),0,0),PMT(6.8%/12,120,Tuition!K71+((40500)*0.0105),0,0)+PMT(7.9%/12,120,(Tuition!K71-(40500))+((Tuition!K71-(40500))*0.042),0,0)))</f>
        <v>-1652.0701574393067</v>
      </c>
      <c r="G71" s="101">
        <f ca="1">(IF(Tuition!H71&lt;(40500),PMT(6.8%/12,300,Tuition!H71+(Tuition!H71*0.0105),0,0),PMT(6.8%/12,300,Tuition!H71+((40500)*0.0105),0,0)+PMT(7.9%/12,300,(Tuition!H71-(40500))+((Tuition!H71-(40500))*0.042),0,0)))+(IF(Tuition!I71&lt;(40500),PMT(6.8%/12,300,Tuition!I71+(Tuition!I71*0.0105),0,0),PMT(6.8%/12,300,Tuition!I71+((40500)*0.0105),0,0)+PMT(7.9%/12,300,(Tuition!I71-(40500))+((Tuition!I71-(40500))*0.042),0,0)))+(IF(Tuition!J71&lt;(40500),PMT(6.8%/12,300,Tuition!J71+(Tuition!J71*0.0105),0,0),PMT(6.8%/12,300,Tuition!J71+((40500)*0.0105),0,0)+PMT(7.9%/12,300,(Tuition!J71-(40500))+((Tuition!J71-(40500))*0.042),0,0)))+(IF(Tuition!K71&lt;(40500),PMT(6.8%/12,300,Tuition!K71+(Tuition!K71*0.0105),0,0),PMT(6.8%/12,300,Tuition!K71+((40500)*0.0105),0,0)+PMT(7.9%/12,300,(Tuition!K71-(40500))+((Tuition!K71-(40500))*0.042),0,0)))</f>
        <v>-1001.2334851813414</v>
      </c>
      <c r="H71" s="110"/>
      <c r="I71" s="99">
        <f t="shared" si="4"/>
        <v>-135271.45167120188</v>
      </c>
      <c r="J71" s="104">
        <f t="shared" si="5"/>
        <v>-203962.18112187734</v>
      </c>
      <c r="K71" s="104">
        <f t="shared" si="6"/>
        <v>-198248.41889271681</v>
      </c>
      <c r="L71" s="100">
        <f t="shared" si="7"/>
        <v>-300370.0455544024</v>
      </c>
    </row>
    <row r="72" spans="1:12" s="80" customFormat="1" ht="14.25" customHeight="1">
      <c r="A72" s="107" t="s">
        <v>274</v>
      </c>
      <c r="B72" s="83">
        <f ca="1">Tuition!E72</f>
        <v>109712.16326181323</v>
      </c>
      <c r="C72" s="89">
        <f ca="1">(IF(Tuition!A72&lt;(40500),PMT(6.8%/12,120,Tuition!A72+(Tuition!A72*0.0105),0,0),PMT(6.8%/12,120,Tuition!A72+((40500)*0.0105),0,0)+PMT(7.9%/12,120,(Tuition!A72-(40500))+((Tuition!A72-(40500))*0.042),0,0)))+(IF(Tuition!B72&lt;(40500),PMT(6.8%/12,120,Tuition!B72+(Tuition!B72*0.0105),0,0),PMT(6.8%/12,120,Tuition!B72+((40500)*0.0105),0,0)+PMT(7.9%/12,120,(Tuition!B72-(40500))+((Tuition!B72-(40500))*0.042),0,0)))+(IF(Tuition!C72&lt;(40500),PMT(6.8%/12,120,Tuition!C72+(Tuition!C72*0.0105),0,0),PMT(6.8%/12,120,Tuition!C72+((40500)*0.0105),0,0)+PMT(7.9%/12,120,(Tuition!C72-(40500))+((Tuition!C72-(40500))*0.042),0,0)))+(IF(Tuition!D72&lt;(40500),PMT(6.8%/12,120,Tuition!D72+(Tuition!D72*0.0105),0,0),PMT(6.8%/12,120,Tuition!D72+((40500)*0.0105),0,0)+PMT(7.9%/12,120,(Tuition!D72-(40500))+((Tuition!D72-(40500))*0.042),0,0)))</f>
        <v>-1275.8281948881524</v>
      </c>
      <c r="D72" s="102">
        <f ca="1">(IF(Tuition!A72&lt;(40500),PMT(6.8%/12,300,Tuition!A72+(Tuition!A72*0.0105),0,0),PMT(6.8%/12,300,Tuition!A72+((40500)*0.0105),0,0)+PMT(7.9%/12,300,(Tuition!A72-(40500))+((Tuition!A72-(40500))*0.042),0,0)))+(IF(Tuition!B72&lt;(40500),PMT(6.8%/12,300,Tuition!B72+(Tuition!B72*0.0105),0,0),PMT(6.8%/12,300,Tuition!B72+((40500)*0.0105),0,0)+PMT(7.9%/12,300,(Tuition!B72-(40500))+((Tuition!B72-(40500))*0.042),0,0)))+(IF(Tuition!C72&lt;(40500),PMT(6.8%/12,300,Tuition!C72+(Tuition!C72*0.0105),0,0),PMT(6.8%/12,300,Tuition!C72+((40500)*0.0105),0,0)+PMT(7.9%/12,300,(Tuition!C72-(40500))+((Tuition!C72-(40500))*0.042),0,0)))+(IF(Tuition!D72&lt;(40500),PMT(6.8%/12,300,Tuition!D72+(Tuition!D72*0.0105),0,0),PMT(6.8%/12,300,Tuition!D72+((40500)*0.0105),0,0)+PMT(7.9%/12,300,(Tuition!D72-(40500))+((Tuition!D72-(40500))*0.042),0,0)))</f>
        <v>-769.47707192107816</v>
      </c>
      <c r="E72" s="86">
        <f ca="1">Tuition!G72</f>
        <v>206648.69731002569</v>
      </c>
      <c r="F72" s="90">
        <f ca="1">(IF(Tuition!H72&lt;(40500),PMT(6.8%/12,120,Tuition!H72+(Tuition!H72*0.0105),0,0),PMT(6.8%/12,120,Tuition!H72+((40500)*0.0105),0,0)+PMT(7.9%/12,120,(Tuition!H72-(40500))+((Tuition!H72-(40500))*0.042),0,0)))+(IF(Tuition!I72&lt;(40500),PMT(6.8%/12,120,Tuition!I72+(Tuition!I72*0.0105),0,0),PMT(6.8%/12,120,Tuition!I72+((40500)*0.0105),0,0)+PMT(7.9%/12,120,(Tuition!I72-(40500))+((Tuition!I72-(40500))*0.042),0,0)))+(IF(Tuition!J72&lt;(40500),PMT(6.8%/12,120,Tuition!J72+(Tuition!J72*0.0105),0,0),PMT(6.8%/12,120,Tuition!J72+((40500)*0.0105),0,0)+PMT(7.9%/12,120,(Tuition!J72-(40500))+((Tuition!J72-(40500))*0.042),0,0)))+(IF(Tuition!K72&lt;(40500),PMT(6.8%/12,120,Tuition!K72+(Tuition!K72*0.0105),0,0),PMT(6.8%/12,120,Tuition!K72+((40500)*0.0105),0,0)+PMT(7.9%/12,120,(Tuition!K72-(40500))+((Tuition!K72-(40500))*0.042),0,0)))</f>
        <v>-2959.7036738228608</v>
      </c>
      <c r="G72" s="102">
        <f ca="1">(IF(Tuition!H72&lt;(40500),PMT(6.8%/12,300,Tuition!H72+(Tuition!H72*0.0105),0,0),PMT(6.8%/12,300,Tuition!H72+((40500)*0.0105),0,0)+PMT(7.9%/12,300,(Tuition!H72-(40500))+((Tuition!H72-(40500))*0.042),0,0)))+(IF(Tuition!I72&lt;(40500),PMT(6.8%/12,300,Tuition!I72+(Tuition!I72*0.0105),0,0),PMT(6.8%/12,300,Tuition!I72+((40500)*0.0105),0,0)+PMT(7.9%/12,300,(Tuition!I72-(40500))+((Tuition!I72-(40500))*0.042),0,0)))+(IF(Tuition!J72&lt;(40500),PMT(6.8%/12,300,Tuition!J72+(Tuition!J72*0.0105),0,0),PMT(6.8%/12,300,Tuition!J72+((40500)*0.0105),0,0)+PMT(7.9%/12,300,(Tuition!J72-(40500))+((Tuition!J72-(40500))*0.042),0,0)))+(IF(Tuition!K72&lt;(40500),PMT(6.8%/12,300,Tuition!K72+(Tuition!K72*0.0105),0,0),PMT(6.8%/12,300,Tuition!K72+((40500)*0.0105),0,0)+PMT(7.9%/12,300,(Tuition!K72-(40500))+((Tuition!K72-(40500))*0.042),0,0)))</f>
        <v>-1802.0999435640479</v>
      </c>
      <c r="H72" s="108"/>
      <c r="I72" s="89">
        <f t="shared" si="4"/>
        <v>-153099.38338657829</v>
      </c>
      <c r="J72" s="102">
        <f t="shared" si="5"/>
        <v>-230843.12157632344</v>
      </c>
      <c r="K72" s="102">
        <f t="shared" si="6"/>
        <v>-355164.44085874327</v>
      </c>
      <c r="L72" s="91">
        <f t="shared" si="7"/>
        <v>-540629.98306921439</v>
      </c>
    </row>
    <row r="73" spans="1:12" ht="14.25" customHeight="1">
      <c r="A73" s="109" t="s">
        <v>196</v>
      </c>
      <c r="B73" s="84">
        <f ca="1">Tuition!E73</f>
        <v>107405.98850195628</v>
      </c>
      <c r="C73" s="92">
        <f ca="1">(IF(Tuition!A73&lt;(40500),PMT(6.8%/12,120,Tuition!A73+(Tuition!A73*0.0105),0,0),PMT(6.8%/12,120,Tuition!A73+((40500)*0.0105),0,0)+PMT(7.9%/12,120,(Tuition!A73-(40500))+((Tuition!A73-(40500))*0.042),0,0)))+(IF(Tuition!B73&lt;(40500),PMT(6.8%/12,120,Tuition!B73+(Tuition!B73*0.0105),0,0),PMT(6.8%/12,120,Tuition!B73+((40500)*0.0105),0,0)+PMT(7.9%/12,120,(Tuition!B73-(40500))+((Tuition!B73-(40500))*0.042),0,0)))+(IF(Tuition!C73&lt;(40500),PMT(6.8%/12,120,Tuition!C73+(Tuition!C73*0.0105),0,0),PMT(6.8%/12,120,Tuition!C73+((40500)*0.0105),0,0)+PMT(7.9%/12,120,(Tuition!C73-(40500))+((Tuition!C73-(40500))*0.042),0,0)))+(IF(Tuition!D73&lt;(40500),PMT(6.8%/12,120,Tuition!D73+(Tuition!D73*0.0105),0,0),PMT(6.8%/12,120,Tuition!D73+((40500)*0.0105),0,0)+PMT(7.9%/12,120,(Tuition!D73-(40500))+((Tuition!D73-(40500))*0.042),0,0)))</f>
        <v>-1249.0099944854901</v>
      </c>
      <c r="D73" s="101">
        <f ca="1">(IF(Tuition!A73&lt;(40500),PMT(6.8%/12,300,Tuition!A73+(Tuition!A73*0.0105),0,0),PMT(6.8%/12,300,Tuition!A73+((40500)*0.0105),0,0)+PMT(7.9%/12,300,(Tuition!A73-(40500))+((Tuition!A73-(40500))*0.042),0,0)))+(IF(Tuition!B73&lt;(40500),PMT(6.8%/12,300,Tuition!B73+(Tuition!B73*0.0105),0,0),PMT(6.8%/12,300,Tuition!B73+((40500)*0.0105),0,0)+PMT(7.9%/12,300,(Tuition!B73-(40500))+((Tuition!B73-(40500))*0.042),0,0)))+(IF(Tuition!C73&lt;(40500),PMT(6.8%/12,300,Tuition!C73+(Tuition!C73*0.0105),0,0),PMT(6.8%/12,300,Tuition!C73+((40500)*0.0105),0,0)+PMT(7.9%/12,300,(Tuition!C73-(40500))+((Tuition!C73-(40500))*0.042),0,0)))+(IF(Tuition!D73&lt;(40500),PMT(6.8%/12,300,Tuition!D73+(Tuition!D73*0.0105),0,0),PMT(6.8%/12,300,Tuition!D73+((40500)*0.0105),0,0)+PMT(7.9%/12,300,(Tuition!D73-(40500))+((Tuition!D73-(40500))*0.042),0,0)))</f>
        <v>-753.3024879114796</v>
      </c>
      <c r="E73" s="87">
        <f ca="1">Tuition!G73</f>
        <v>229068.76866788173</v>
      </c>
      <c r="F73" s="93">
        <f ca="1">(IF(Tuition!H73&lt;(40500),PMT(6.8%/12,120,Tuition!H73+(Tuition!H73*0.0105),0,0),PMT(6.8%/12,120,Tuition!H73+((40500)*0.0105),0,0)+PMT(7.9%/12,120,(Tuition!H73-(40500))+((Tuition!H73-(40500))*0.042),0,0)))+(IF(Tuition!I73&lt;(40500),PMT(6.8%/12,120,Tuition!I73+(Tuition!I73*0.0105),0,0),PMT(6.8%/12,120,Tuition!I73+((40500)*0.0105),0,0)+PMT(7.9%/12,120,(Tuition!I73-(40500))+((Tuition!I73-(40500))*0.042),0,0)))+(IF(Tuition!J73&lt;(40500),PMT(6.8%/12,120,Tuition!J73+(Tuition!J73*0.0105),0,0),PMT(6.8%/12,120,Tuition!J73+((40500)*0.0105),0,0)+PMT(7.9%/12,120,(Tuition!J73-(40500))+((Tuition!J73-(40500))*0.042),0,0)))+(IF(Tuition!K73&lt;(40500),PMT(6.8%/12,120,Tuition!K73+(Tuition!K73*0.0105),0,0),PMT(6.8%/12,120,Tuition!K73+((40500)*0.0105),0,0)+PMT(7.9%/12,120,(Tuition!K73-(40500))+((Tuition!K73-(40500))*0.042),0,0)))</f>
        <v>-3499.9237287177593</v>
      </c>
      <c r="G73" s="101">
        <f ca="1">(IF(Tuition!H73&lt;(40500),PMT(6.8%/12,300,Tuition!H73+(Tuition!H73*0.0105),0,0),PMT(6.8%/12,300,Tuition!H73+((40500)*0.0105),0,0)+PMT(7.9%/12,300,(Tuition!H73-(40500))+((Tuition!H73-(40500))*0.042),0,0)))+(IF(Tuition!I73&lt;(40500),PMT(6.8%/12,300,Tuition!I73+(Tuition!I73*0.0105),0,0),PMT(6.8%/12,300,Tuition!I73+((40500)*0.0105),0,0)+PMT(7.9%/12,300,(Tuition!I73-(40500))+((Tuition!I73-(40500))*0.042),0,0)))+(IF(Tuition!J73&lt;(40500),PMT(6.8%/12,300,Tuition!J73+(Tuition!J73*0.0105),0,0),PMT(6.8%/12,300,Tuition!J73+((40500)*0.0105),0,0)+PMT(7.9%/12,300,(Tuition!J73-(40500))+((Tuition!J73-(40500))*0.042),0,0)))+(IF(Tuition!K73&lt;(40500),PMT(6.8%/12,300,Tuition!K73+(Tuition!K73*0.0105),0,0),PMT(6.8%/12,300,Tuition!K73+((40500)*0.0105),0,0)+PMT(7.9%/12,300,(Tuition!K73-(40500))+((Tuition!K73-(40500))*0.042),0,0)))</f>
        <v>-2136.4760526679274</v>
      </c>
      <c r="H73" s="110"/>
      <c r="I73" s="99">
        <f t="shared" si="4"/>
        <v>-149881.19933825883</v>
      </c>
      <c r="J73" s="104">
        <f t="shared" si="5"/>
        <v>-225990.74637344389</v>
      </c>
      <c r="K73" s="104">
        <f t="shared" si="6"/>
        <v>-419990.84744613111</v>
      </c>
      <c r="L73" s="100">
        <f t="shared" si="7"/>
        <v>-640942.81580037822</v>
      </c>
    </row>
    <row r="74" spans="1:12" s="80" customFormat="1" ht="14.25" customHeight="1">
      <c r="A74" s="107" t="s">
        <v>275</v>
      </c>
      <c r="B74" s="83">
        <f ca="1">Tuition!E74</f>
        <v>231080.64079102047</v>
      </c>
      <c r="C74" s="89">
        <f ca="1">(IF(Tuition!A74&lt;(40500),PMT(6.8%/12,120,Tuition!A74+(Tuition!A74*0.0105),0,0),PMT(6.8%/12,120,Tuition!A74+((40500)*0.0105),0,0)+PMT(7.9%/12,120,(Tuition!A74-(40500))+((Tuition!A74-(40500))*0.042),0,0)))+(IF(Tuition!B74&lt;(40500),PMT(6.8%/12,120,Tuition!B74+(Tuition!B74*0.0105),0,0),PMT(6.8%/12,120,Tuition!B74+((40500)*0.0105),0,0)+PMT(7.9%/12,120,(Tuition!B74-(40500))+((Tuition!B74-(40500))*0.042),0,0)))+(IF(Tuition!C74&lt;(40500),PMT(6.8%/12,120,Tuition!C74+(Tuition!C74*0.0105),0,0),PMT(6.8%/12,120,Tuition!C74+((40500)*0.0105),0,0)+PMT(7.9%/12,120,(Tuition!C74-(40500))+((Tuition!C74-(40500))*0.042),0,0)))+(IF(Tuition!D74&lt;(40500),PMT(6.8%/12,120,Tuition!D74+(Tuition!D74*0.0105),0,0),PMT(6.8%/12,120,Tuition!D74+((40500)*0.0105),0,0)+PMT(7.9%/12,120,(Tuition!D74-(40500))+((Tuition!D74-(40500))*0.042),0,0)))</f>
        <v>-3548.4005444894769</v>
      </c>
      <c r="D74" s="102">
        <f ca="1">(IF(Tuition!A74&lt;(40500),PMT(6.8%/12,300,Tuition!A74+(Tuition!A74*0.0105),0,0),PMT(6.8%/12,300,Tuition!A74+((40500)*0.0105),0,0)+PMT(7.9%/12,300,(Tuition!A74-(40500))+((Tuition!A74-(40500))*0.042),0,0)))+(IF(Tuition!B74&lt;(40500),PMT(6.8%/12,300,Tuition!B74+(Tuition!B74*0.0105),0,0),PMT(6.8%/12,300,Tuition!B74+((40500)*0.0105),0,0)+PMT(7.9%/12,300,(Tuition!B74-(40500))+((Tuition!B74-(40500))*0.042),0,0)))+(IF(Tuition!C74&lt;(40500),PMT(6.8%/12,300,Tuition!C74+(Tuition!C74*0.0105),0,0),PMT(6.8%/12,300,Tuition!C74+((40500)*0.0105),0,0)+PMT(7.9%/12,300,(Tuition!C74-(40500))+((Tuition!C74-(40500))*0.042),0,0)))+(IF(Tuition!D74&lt;(40500),PMT(6.8%/12,300,Tuition!D74+(Tuition!D74*0.0105),0,0),PMT(6.8%/12,300,Tuition!D74+((40500)*0.0105),0,0)+PMT(7.9%/12,300,(Tuition!D74-(40500))+((Tuition!D74-(40500))*0.042),0,0)))</f>
        <v>-2166.481397513272</v>
      </c>
      <c r="E74" s="86">
        <f ca="1">Tuition!G74</f>
        <v>231080.64079102047</v>
      </c>
      <c r="F74" s="90">
        <f ca="1">(IF(Tuition!H74&lt;(40500),PMT(6.8%/12,120,Tuition!H74+(Tuition!H74*0.0105),0,0),PMT(6.8%/12,120,Tuition!H74+((40500)*0.0105),0,0)+PMT(7.9%/12,120,(Tuition!H74-(40500))+((Tuition!H74-(40500))*0.042),0,0)))+(IF(Tuition!I74&lt;(40500),PMT(6.8%/12,120,Tuition!I74+(Tuition!I74*0.0105),0,0),PMT(6.8%/12,120,Tuition!I74+((40500)*0.0105),0,0)+PMT(7.9%/12,120,(Tuition!I74-(40500))+((Tuition!I74-(40500))*0.042),0,0)))+(IF(Tuition!J74&lt;(40500),PMT(6.8%/12,120,Tuition!J74+(Tuition!J74*0.0105),0,0),PMT(6.8%/12,120,Tuition!J74+((40500)*0.0105),0,0)+PMT(7.9%/12,120,(Tuition!J74-(40500))+((Tuition!J74-(40500))*0.042),0,0)))+(IF(Tuition!K74&lt;(40500),PMT(6.8%/12,120,Tuition!K74+(Tuition!K74*0.0105),0,0),PMT(6.8%/12,120,Tuition!K74+((40500)*0.0105),0,0)+PMT(7.9%/12,120,(Tuition!K74-(40500))+((Tuition!K74-(40500))*0.042),0,0)))</f>
        <v>-3548.4005444894769</v>
      </c>
      <c r="G74" s="102">
        <f ca="1">(IF(Tuition!H74&lt;(40500),PMT(6.8%/12,300,Tuition!H74+(Tuition!H74*0.0105),0,0),PMT(6.8%/12,300,Tuition!H74+((40500)*0.0105),0,0)+PMT(7.9%/12,300,(Tuition!H74-(40500))+((Tuition!H74-(40500))*0.042),0,0)))+(IF(Tuition!I74&lt;(40500),PMT(6.8%/12,300,Tuition!I74+(Tuition!I74*0.0105),0,0),PMT(6.8%/12,300,Tuition!I74+((40500)*0.0105),0,0)+PMT(7.9%/12,300,(Tuition!I74-(40500))+((Tuition!I74-(40500))*0.042),0,0)))+(IF(Tuition!J74&lt;(40500),PMT(6.8%/12,300,Tuition!J74+(Tuition!J74*0.0105),0,0),PMT(6.8%/12,300,Tuition!J74+((40500)*0.0105),0,0)+PMT(7.9%/12,300,(Tuition!J74-(40500))+((Tuition!J74-(40500))*0.042),0,0)))+(IF(Tuition!K74&lt;(40500),PMT(6.8%/12,300,Tuition!K74+(Tuition!K74*0.0105),0,0),PMT(6.8%/12,300,Tuition!K74+((40500)*0.0105),0,0)+PMT(7.9%/12,300,(Tuition!K74-(40500))+((Tuition!K74-(40500))*0.042),0,0)))</f>
        <v>-2166.481397513272</v>
      </c>
      <c r="H74" s="108"/>
      <c r="I74" s="89">
        <f t="shared" si="4"/>
        <v>-425808.06533873721</v>
      </c>
      <c r="J74" s="102">
        <f t="shared" si="5"/>
        <v>-649944.41925398156</v>
      </c>
      <c r="K74" s="102">
        <f t="shared" si="6"/>
        <v>-425808.06533873721</v>
      </c>
      <c r="L74" s="91">
        <f t="shared" si="7"/>
        <v>-649944.41925398156</v>
      </c>
    </row>
    <row r="75" spans="1:12" ht="14.25" customHeight="1">
      <c r="A75" s="109" t="s">
        <v>276</v>
      </c>
      <c r="B75" s="84">
        <f ca="1">Tuition!E75</f>
        <v>91841.721189616379</v>
      </c>
      <c r="C75" s="92">
        <f ca="1">(IF(Tuition!A75&lt;(40500),PMT(6.8%/12,120,Tuition!A75+(Tuition!A75*0.0105),0,0),PMT(6.8%/12,120,Tuition!A75+((40500)*0.0105),0,0)+PMT(7.9%/12,120,(Tuition!A75-(40500))+((Tuition!A75-(40500))*0.042),0,0)))+(IF(Tuition!B75&lt;(40500),PMT(6.8%/12,120,Tuition!B75+(Tuition!B75*0.0105),0,0),PMT(6.8%/12,120,Tuition!B75+((40500)*0.0105),0,0)+PMT(7.9%/12,120,(Tuition!B75-(40500))+((Tuition!B75-(40500))*0.042),0,0)))+(IF(Tuition!C75&lt;(40500),PMT(6.8%/12,120,Tuition!C75+(Tuition!C75*0.0105),0,0),PMT(6.8%/12,120,Tuition!C75+((40500)*0.0105),0,0)+PMT(7.9%/12,120,(Tuition!C75-(40500))+((Tuition!C75-(40500))*0.042),0,0)))+(IF(Tuition!D75&lt;(40500),PMT(6.8%/12,120,Tuition!D75+(Tuition!D75*0.0105),0,0),PMT(6.8%/12,120,Tuition!D75+((40500)*0.0105),0,0)+PMT(7.9%/12,120,(Tuition!D75-(40500))+((Tuition!D75-(40500))*0.042),0,0)))</f>
        <v>-1068.0151942784023</v>
      </c>
      <c r="D75" s="101">
        <f ca="1">(IF(Tuition!A75&lt;(40500),PMT(6.8%/12,300,Tuition!A75+(Tuition!A75*0.0105),0,0),PMT(6.8%/12,300,Tuition!A75+((40500)*0.0105),0,0)+PMT(7.9%/12,300,(Tuition!A75-(40500))+((Tuition!A75-(40500))*0.042),0,0)))+(IF(Tuition!B75&lt;(40500),PMT(6.8%/12,300,Tuition!B75+(Tuition!B75*0.0105),0,0),PMT(6.8%/12,300,Tuition!B75+((40500)*0.0105),0,0)+PMT(7.9%/12,300,(Tuition!B75-(40500))+((Tuition!B75-(40500))*0.042),0,0)))+(IF(Tuition!C75&lt;(40500),PMT(6.8%/12,300,Tuition!C75+(Tuition!C75*0.0105),0,0),PMT(6.8%/12,300,Tuition!C75+((40500)*0.0105),0,0)+PMT(7.9%/12,300,(Tuition!C75-(40500))+((Tuition!C75-(40500))*0.042),0,0)))+(IF(Tuition!D75&lt;(40500),PMT(6.8%/12,300,Tuition!D75+(Tuition!D75*0.0105),0,0),PMT(6.8%/12,300,Tuition!D75+((40500)*0.0105),0,0)+PMT(7.9%/12,300,(Tuition!D75-(40500))+((Tuition!D75-(40500))*0.042),0,0)))</f>
        <v>-644.14096486761855</v>
      </c>
      <c r="E75" s="87">
        <f ca="1">Tuition!G75</f>
        <v>124861.51210271445</v>
      </c>
      <c r="F75" s="93">
        <f ca="1">(IF(Tuition!H75&lt;(40500),PMT(6.8%/12,120,Tuition!H75+(Tuition!H75*0.0105),0,0),PMT(6.8%/12,120,Tuition!H75+((40500)*0.0105),0,0)+PMT(7.9%/12,120,(Tuition!H75-(40500))+((Tuition!H75-(40500))*0.042),0,0)))+(IF(Tuition!I75&lt;(40500),PMT(6.8%/12,120,Tuition!I75+(Tuition!I75*0.0105),0,0),PMT(6.8%/12,120,Tuition!I75+((40500)*0.0105),0,0)+PMT(7.9%/12,120,(Tuition!I75-(40500))+((Tuition!I75-(40500))*0.042),0,0)))+(IF(Tuition!J75&lt;(40500),PMT(6.8%/12,120,Tuition!J75+(Tuition!J75*0.0105),0,0),PMT(6.8%/12,120,Tuition!J75+((40500)*0.0105),0,0)+PMT(7.9%/12,120,(Tuition!J75-(40500))+((Tuition!J75-(40500))*0.042),0,0)))+(IF(Tuition!K75&lt;(40500),PMT(6.8%/12,120,Tuition!K75+(Tuition!K75*0.0105),0,0),PMT(6.8%/12,120,Tuition!K75+((40500)*0.0105),0,0)+PMT(7.9%/12,120,(Tuition!K75-(40500))+((Tuition!K75-(40500))*0.042),0,0)))</f>
        <v>-1451.9979632236318</v>
      </c>
      <c r="G75" s="101">
        <f ca="1">(IF(Tuition!H75&lt;(40500),PMT(6.8%/12,300,Tuition!H75+(Tuition!H75*0.0105),0,0),PMT(6.8%/12,300,Tuition!H75+((40500)*0.0105),0,0)+PMT(7.9%/12,300,(Tuition!H75-(40500))+((Tuition!H75-(40500))*0.042),0,0)))+(IF(Tuition!I75&lt;(40500),PMT(6.8%/12,300,Tuition!I75+(Tuition!I75*0.0105),0,0),PMT(6.8%/12,300,Tuition!I75+((40500)*0.0105),0,0)+PMT(7.9%/12,300,(Tuition!I75-(40500))+((Tuition!I75-(40500))*0.042),0,0)))+(IF(Tuition!J75&lt;(40500),PMT(6.8%/12,300,Tuition!J75+(Tuition!J75*0.0105),0,0),PMT(6.8%/12,300,Tuition!J75+((40500)*0.0105),0,0)+PMT(7.9%/12,300,(Tuition!J75-(40500))+((Tuition!J75-(40500))*0.042),0,0)))+(IF(Tuition!K75&lt;(40500),PMT(6.8%/12,300,Tuition!K75+(Tuition!K75*0.0105),0,0),PMT(6.8%/12,300,Tuition!K75+((40500)*0.0105),0,0)+PMT(7.9%/12,300,(Tuition!K75-(40500))+((Tuition!K75-(40500))*0.042),0,0)))</f>
        <v>-875.72852336488597</v>
      </c>
      <c r="H75" s="110"/>
      <c r="I75" s="99">
        <f t="shared" si="4"/>
        <v>-128161.82331340827</v>
      </c>
      <c r="J75" s="104">
        <f t="shared" si="5"/>
        <v>-193242.28946028557</v>
      </c>
      <c r="K75" s="104">
        <f t="shared" si="6"/>
        <v>-174239.75558683582</v>
      </c>
      <c r="L75" s="100">
        <f t="shared" si="7"/>
        <v>-262718.55700946582</v>
      </c>
    </row>
    <row r="76" spans="1:12" s="80" customFormat="1" ht="14.25" customHeight="1">
      <c r="A76" s="111" t="s">
        <v>277</v>
      </c>
      <c r="B76" s="85">
        <f ca="1">Tuition!E76</f>
        <v>116785.07580982633</v>
      </c>
      <c r="C76" s="94">
        <f ca="1">(IF(Tuition!A76&lt;(40500),PMT(6.8%/12,120,Tuition!A76+(Tuition!A76*0.0105),0,0),PMT(6.8%/12,120,Tuition!A76+((40500)*0.0105),0,0)+PMT(7.9%/12,120,(Tuition!A76-(40500))+((Tuition!A76-(40500))*0.042),0,0)))+(IF(Tuition!B76&lt;(40500),PMT(6.8%/12,120,Tuition!B76+(Tuition!B76*0.0105),0,0),PMT(6.8%/12,120,Tuition!B76+((40500)*0.0105),0,0)+PMT(7.9%/12,120,(Tuition!B76-(40500))+((Tuition!B76-(40500))*0.042),0,0)))+(IF(Tuition!C76&lt;(40500),PMT(6.8%/12,120,Tuition!C76+(Tuition!C76*0.0105),0,0),PMT(6.8%/12,120,Tuition!C76+((40500)*0.0105),0,0)+PMT(7.9%/12,120,(Tuition!C76-(40500))+((Tuition!C76-(40500))*0.042),0,0)))+(IF(Tuition!D76&lt;(40500),PMT(6.8%/12,120,Tuition!D76+(Tuition!D76*0.0105),0,0),PMT(6.8%/12,120,Tuition!D76+((40500)*0.0105),0,0)+PMT(7.9%/12,120,(Tuition!D76-(40500))+((Tuition!D76-(40500))*0.042),0,0)))</f>
        <v>-1358.0781567925515</v>
      </c>
      <c r="D76" s="103">
        <f ca="1">(IF(Tuition!A76&lt;(40500),PMT(6.8%/12,300,Tuition!A76+(Tuition!A76*0.0105),0,0),PMT(6.8%/12,300,Tuition!A76+((40500)*0.0105),0,0)+PMT(7.9%/12,300,(Tuition!A76-(40500))+((Tuition!A76-(40500))*0.042),0,0)))+(IF(Tuition!B76&lt;(40500),PMT(6.8%/12,300,Tuition!B76+(Tuition!B76*0.0105),0,0),PMT(6.8%/12,300,Tuition!B76+((40500)*0.0105),0,0)+PMT(7.9%/12,300,(Tuition!B76-(40500))+((Tuition!B76-(40500))*0.042),0,0)))+(IF(Tuition!C76&lt;(40500),PMT(6.8%/12,300,Tuition!C76+(Tuition!C76*0.0105),0,0),PMT(6.8%/12,300,Tuition!C76+((40500)*0.0105),0,0)+PMT(7.9%/12,300,(Tuition!C76-(40500))+((Tuition!C76-(40500))*0.042),0,0)))+(IF(Tuition!D76&lt;(40500),PMT(6.8%/12,300,Tuition!D76+(Tuition!D76*0.0105),0,0),PMT(6.8%/12,300,Tuition!D76+((40500)*0.0105),0,0)+PMT(7.9%/12,300,(Tuition!D76-(40500))+((Tuition!D76-(40500))*0.042),0,0)))</f>
        <v>-819.08364128942924</v>
      </c>
      <c r="E76" s="88">
        <f ca="1">Tuition!G76</f>
        <v>266609.24106630601</v>
      </c>
      <c r="F76" s="95">
        <f ca="1">(IF(Tuition!H76&lt;(40500),PMT(6.8%/12,120,Tuition!H76+(Tuition!H76*0.0105),0,0),PMT(6.8%/12,120,Tuition!H76+((40500)*0.0105),0,0)+PMT(7.9%/12,120,(Tuition!H76-(40500))+((Tuition!H76-(40500))*0.042),0,0)))+(IF(Tuition!I76&lt;(40500),PMT(6.8%/12,120,Tuition!I76+(Tuition!I76*0.0105),0,0),PMT(6.8%/12,120,Tuition!I76+((40500)*0.0105),0,0)+PMT(7.9%/12,120,(Tuition!I76-(40500))+((Tuition!I76-(40500))*0.042),0,0)))+(IF(Tuition!J76&lt;(40500),PMT(6.8%/12,120,Tuition!J76+(Tuition!J76*0.0105),0,0),PMT(6.8%/12,120,Tuition!J76+((40500)*0.0105),0,0)+PMT(7.9%/12,120,(Tuition!J76-(40500))+((Tuition!J76-(40500))*0.042),0,0)))+(IF(Tuition!K76&lt;(40500),PMT(6.8%/12,120,Tuition!K76+(Tuition!K76*0.0105),0,0),PMT(6.8%/12,120,Tuition!K76+((40500)*0.0105),0,0)+PMT(7.9%/12,120,(Tuition!K76-(40500))+((Tuition!K76-(40500))*0.042),0,0)))</f>
        <v>-4404.4755357195245</v>
      </c>
      <c r="G76" s="103">
        <f ca="1">(IF(Tuition!H76&lt;(40500),PMT(6.8%/12,300,Tuition!H76+(Tuition!H76*0.0105),0,0),PMT(6.8%/12,300,Tuition!H76+((40500)*0.0105),0,0)+PMT(7.9%/12,300,(Tuition!H76-(40500))+((Tuition!H76-(40500))*0.042),0,0)))+(IF(Tuition!I76&lt;(40500),PMT(6.8%/12,300,Tuition!I76+(Tuition!I76*0.0105),0,0),PMT(6.8%/12,300,Tuition!I76+((40500)*0.0105),0,0)+PMT(7.9%/12,300,(Tuition!I76-(40500))+((Tuition!I76-(40500))*0.042),0,0)))+(IF(Tuition!J76&lt;(40500),PMT(6.8%/12,300,Tuition!J76+(Tuition!J76*0.0105),0,0),PMT(6.8%/12,300,Tuition!J76+((40500)*0.0105),0,0)+PMT(7.9%/12,300,(Tuition!J76-(40500))+((Tuition!J76-(40500))*0.042),0,0)))+(IF(Tuition!K76&lt;(40500),PMT(6.8%/12,300,Tuition!K76+(Tuition!K76*0.0105),0,0),PMT(6.8%/12,300,Tuition!K76+((40500)*0.0105),0,0)+PMT(7.9%/12,300,(Tuition!K76-(40500))+((Tuition!K76-(40500))*0.042),0,0)))</f>
        <v>-2696.3599573241113</v>
      </c>
      <c r="H76" s="112"/>
      <c r="I76" s="94">
        <f t="shared" si="4"/>
        <v>-162969.37881510617</v>
      </c>
      <c r="J76" s="103">
        <f t="shared" si="5"/>
        <v>-245725.09238682876</v>
      </c>
      <c r="K76" s="103">
        <f t="shared" si="6"/>
        <v>-528537.06428634294</v>
      </c>
      <c r="L76" s="96">
        <f t="shared" si="7"/>
        <v>-808907.98719723336</v>
      </c>
    </row>
    <row r="79" spans="1:12" ht="14.25" customHeight="1">
      <c r="A79" s="128" t="s">
        <v>237</v>
      </c>
      <c r="B79" s="125" t="s">
        <v>240</v>
      </c>
      <c r="C79" s="121" t="s">
        <v>242</v>
      </c>
      <c r="D79" s="122"/>
      <c r="E79" s="125" t="s">
        <v>241</v>
      </c>
      <c r="F79" s="121" t="s">
        <v>243</v>
      </c>
      <c r="G79" s="122"/>
      <c r="H79" s="105"/>
      <c r="I79" s="120" t="s">
        <v>244</v>
      </c>
      <c r="J79" s="120"/>
      <c r="K79" s="120" t="s">
        <v>245</v>
      </c>
      <c r="L79" s="120"/>
    </row>
    <row r="80" spans="1:12" ht="14.25" customHeight="1">
      <c r="A80" s="129"/>
      <c r="B80" s="126"/>
      <c r="C80" s="123"/>
      <c r="D80" s="124"/>
      <c r="E80" s="126"/>
      <c r="F80" s="123"/>
      <c r="G80" s="124"/>
      <c r="H80" s="106"/>
      <c r="I80" s="120"/>
      <c r="J80" s="120"/>
      <c r="K80" s="120"/>
      <c r="L80" s="120"/>
    </row>
    <row r="81" spans="1:12" ht="14.25" customHeight="1">
      <c r="A81" s="130"/>
      <c r="B81" s="127"/>
      <c r="C81" s="98" t="s">
        <v>232</v>
      </c>
      <c r="D81" s="97" t="s">
        <v>233</v>
      </c>
      <c r="E81" s="127"/>
      <c r="F81" s="97" t="s">
        <v>232</v>
      </c>
      <c r="G81" s="97" t="s">
        <v>233</v>
      </c>
      <c r="H81" s="113"/>
      <c r="I81" s="98" t="s">
        <v>232</v>
      </c>
      <c r="J81" s="97" t="s">
        <v>233</v>
      </c>
      <c r="K81" s="97" t="s">
        <v>232</v>
      </c>
      <c r="L81" s="97" t="s">
        <v>233</v>
      </c>
    </row>
    <row r="82" spans="1:12" s="80" customFormat="1" ht="14.25" customHeight="1">
      <c r="A82" s="107" t="s">
        <v>246</v>
      </c>
      <c r="B82" s="83">
        <f ca="1">Tuition!E83</f>
        <v>101995.14285785882</v>
      </c>
      <c r="C82" s="89">
        <f ca="1">(IF(Tuition!A83&lt;(40500),PMT(6.8%/12,120,Tuition!A83+(Tuition!A83*0.0105),0,0),PMT(6.8%/12,120,Tuition!A83+((40500)*0.0105),0,0)+PMT(7.9%/12,120,(Tuition!A83-(40500))+((Tuition!A83-(40500))*0.042),0,0)))+(IF(Tuition!B83&lt;(40500),PMT(6.8%/12,120,Tuition!B83+(Tuition!B83*0.0105),0,0),PMT(6.8%/12,120,Tuition!B83+((40500)*0.0105),0,0)+PMT(7.9%/12,120,(Tuition!B83-(40500))+((Tuition!B83-(40500))*0.042),0,0)))+(IF(Tuition!C83&lt;(40500),PMT(6.8%/12,120,Tuition!C83+(Tuition!C83*0.0105),0,0),PMT(6.8%/12,120,Tuition!C83+((40500)*0.0105),0,0)+PMT(7.9%/12,120,(Tuition!C83-(40500))+((Tuition!C83-(40500))*0.042),0,0)))+(IF(Tuition!D83&lt;(40500),PMT(6.8%/12,120,Tuition!D83+(Tuition!D83*0.0105),0,0),PMT(6.8%/12,120,Tuition!D83+((40500)*0.0105),0,0)+PMT(7.9%/12,120,(Tuition!D83-(40500))+((Tuition!D83-(40500))*0.042),0,0)))</f>
        <v>-1186.0879881583205</v>
      </c>
      <c r="D82" s="102">
        <f ca="1">(IF(Tuition!A83&lt;(40500),PMT(6.8%/12,300,Tuition!A83+(Tuition!A83*0.0105),0,0),PMT(6.8%/12,300,Tuition!A83+((40500)*0.0105),0,0)+PMT(7.9%/12,300,(Tuition!A83-(40500))+((Tuition!A83-(40500))*0.042),0,0)))+(IF(Tuition!B83&lt;(40500),PMT(6.8%/12,300,Tuition!B83+(Tuition!B83*0.0105),0,0),PMT(6.8%/12,300,Tuition!B83+((40500)*0.0105),0,0)+PMT(7.9%/12,300,(Tuition!B83-(40500))+((Tuition!B83-(40500))*0.042),0,0)))+(IF(Tuition!C83&lt;(40500),PMT(6.8%/12,300,Tuition!C83+(Tuition!C83*0.0105),0,0),PMT(6.8%/12,300,Tuition!C83+((40500)*0.0105),0,0)+PMT(7.9%/12,300,(Tuition!C83-(40500))+((Tuition!C83-(40500))*0.042),0,0)))+(IF(Tuition!D83&lt;(40500),PMT(6.8%/12,300,Tuition!D83+(Tuition!D83*0.0105),0,0),PMT(6.8%/12,300,Tuition!D83+((40500)*0.0105),0,0)+PMT(7.9%/12,300,(Tuition!D83-(40500))+((Tuition!D83-(40500))*0.042),0,0)))</f>
        <v>-715.35298861210492</v>
      </c>
      <c r="E82" s="86">
        <f ca="1">Tuition!G83</f>
        <v>225241.00488956479</v>
      </c>
      <c r="F82" s="90">
        <f ca="1">(IF(Tuition!H83&lt;(40500),PMT(6.8%/12,120,Tuition!H83+(Tuition!H83*0.0105),0,0),PMT(6.8%/12,120,Tuition!H83+((40500)*0.0105),0,0)+PMT(7.9%/12,120,(Tuition!H83-(40500))+((Tuition!H83-(40500))*0.042),0,0)))+(IF(Tuition!I83&lt;(40500),PMT(6.8%/12,120,Tuition!I83+(Tuition!I83*0.0105),0,0),PMT(6.8%/12,120,Tuition!I83+((40500)*0.0105),0,0)+PMT(7.9%/12,120,(Tuition!I83-(40500))+((Tuition!I83-(40500))*0.042),0,0)))+(IF(Tuition!J83&lt;(40500),PMT(6.8%/12,120,Tuition!J83+(Tuition!J83*0.0105),0,0),PMT(6.8%/12,120,Tuition!J83+((40500)*0.0105),0,0)+PMT(7.9%/12,120,(Tuition!J83-(40500))+((Tuition!J83-(40500))*0.042),0,0)))+(IF(Tuition!K83&lt;(40500),PMT(6.8%/12,120,Tuition!K83+(Tuition!K83*0.0105),0,0),PMT(6.8%/12,120,Tuition!K83+((40500)*0.0105),0,0)+PMT(7.9%/12,120,(Tuition!K83-(40500))+((Tuition!K83-(40500))*0.042),0,0)))</f>
        <v>-3407.6923202872731</v>
      </c>
      <c r="G82" s="102">
        <f ca="1">(IF(Tuition!H83&lt;(40500),PMT(6.8%/12,300,Tuition!H83+(Tuition!H83*0.0105),0,0),PMT(6.8%/12,300,Tuition!H83+((40500)*0.0105),0,0)+PMT(7.9%/12,300,(Tuition!H83-(40500))+((Tuition!H83-(40500))*0.042),0,0)))+(IF(Tuition!I83&lt;(40500),PMT(6.8%/12,300,Tuition!I83+(Tuition!I83*0.0105),0,0),PMT(6.8%/12,300,Tuition!I83+((40500)*0.0105),0,0)+PMT(7.9%/12,300,(Tuition!I83-(40500))+((Tuition!I83-(40500))*0.042),0,0)))+(IF(Tuition!J83&lt;(40500),PMT(6.8%/12,300,Tuition!J83+(Tuition!J83*0.0105),0,0),PMT(6.8%/12,300,Tuition!J83+((40500)*0.0105),0,0)+PMT(7.9%/12,300,(Tuition!J83-(40500))+((Tuition!J83-(40500))*0.042),0,0)))+(IF(Tuition!K83&lt;(40500),PMT(6.8%/12,300,Tuition!K83+(Tuition!K83*0.0105),0,0),PMT(6.8%/12,300,Tuition!K83+((40500)*0.0105),0,0)+PMT(7.9%/12,300,(Tuition!K83-(40500))+((Tuition!K83-(40500))*0.042),0,0)))</f>
        <v>-2079.388243341491</v>
      </c>
      <c r="H82" s="108"/>
      <c r="I82" s="89">
        <f>C82*120</f>
        <v>-142330.55857899846</v>
      </c>
      <c r="J82" s="102">
        <f>D82*300</f>
        <v>-214605.89658363149</v>
      </c>
      <c r="K82" s="102">
        <f>F82*120</f>
        <v>-408923.07843447279</v>
      </c>
      <c r="L82" s="91">
        <f>G82*300</f>
        <v>-623816.47300244728</v>
      </c>
    </row>
    <row r="83" spans="1:12" ht="14.25" customHeight="1">
      <c r="A83" s="109" t="s">
        <v>247</v>
      </c>
      <c r="B83" s="84">
        <f ca="1">Tuition!E84</f>
        <v>152681.12016400453</v>
      </c>
      <c r="C83" s="92">
        <f ca="1">(IF(Tuition!A84&lt;(40500),PMT(6.8%/12,120,Tuition!A84+(Tuition!A84*0.0105),0,0),PMT(6.8%/12,120,Tuition!A84+((40500)*0.0105),0,0)+PMT(7.9%/12,120,(Tuition!A84-(40500))+((Tuition!A84-(40500))*0.042),0,0)))+(IF(Tuition!B84&lt;(40500),PMT(6.8%/12,120,Tuition!B84+(Tuition!B84*0.0105),0,0),PMT(6.8%/12,120,Tuition!B84+((40500)*0.0105),0,0)+PMT(7.9%/12,120,(Tuition!B84-(40500))+((Tuition!B84-(40500))*0.042),0,0)))+(IF(Tuition!C84&lt;(40500),PMT(6.8%/12,120,Tuition!C84+(Tuition!C84*0.0105),0,0),PMT(6.8%/12,120,Tuition!C84+((40500)*0.0105),0,0)+PMT(7.9%/12,120,(Tuition!C84-(40500))+((Tuition!C84-(40500))*0.042),0,0)))+(IF(Tuition!D84&lt;(40500),PMT(6.8%/12,120,Tuition!D84+(Tuition!D84*0.0105),0,0),PMT(6.8%/12,120,Tuition!D84+((40500)*0.0105),0,0)+PMT(7.9%/12,120,(Tuition!D84-(40500))+((Tuition!D84-(40500))*0.042),0,0)))</f>
        <v>-1800.2303123265613</v>
      </c>
      <c r="D83" s="101">
        <f ca="1">(IF(Tuition!A84&lt;(40500),PMT(6.8%/12,300,Tuition!A84+(Tuition!A84*0.0105),0,0),PMT(6.8%/12,300,Tuition!A84+((40500)*0.0105),0,0)+PMT(7.9%/12,300,(Tuition!A84-(40500))+((Tuition!A84-(40500))*0.042),0,0)))+(IF(Tuition!B84&lt;(40500),PMT(6.8%/12,300,Tuition!B84+(Tuition!B84*0.0105),0,0),PMT(6.8%/12,300,Tuition!B84+((40500)*0.0105),0,0)+PMT(7.9%/12,300,(Tuition!B84-(40500))+((Tuition!B84-(40500))*0.042),0,0)))+(IF(Tuition!C84&lt;(40500),PMT(6.8%/12,300,Tuition!C84+(Tuition!C84*0.0105),0,0),PMT(6.8%/12,300,Tuition!C84+((40500)*0.0105),0,0)+PMT(7.9%/12,300,(Tuition!C84-(40500))+((Tuition!C84-(40500))*0.042),0,0)))+(IF(Tuition!D84&lt;(40500),PMT(6.8%/12,300,Tuition!D84+(Tuition!D84*0.0105),0,0),PMT(6.8%/12,300,Tuition!D84+((40500)*0.0105),0,0)+PMT(7.9%/12,300,(Tuition!D84-(40500))+((Tuition!D84-(40500))*0.042),0,0)))</f>
        <v>-1086.5113252130143</v>
      </c>
      <c r="E83" s="87">
        <f ca="1">Tuition!G84</f>
        <v>229800.66555296603</v>
      </c>
      <c r="F83" s="93">
        <f ca="1">(IF(Tuition!H84&lt;(40500),PMT(6.8%/12,120,Tuition!H84+(Tuition!H84*0.0105),0,0),PMT(6.8%/12,120,Tuition!H84+((40500)*0.0105),0,0)+PMT(7.9%/12,120,(Tuition!H84-(40500))+((Tuition!H84-(40500))*0.042),0,0)))+(IF(Tuition!I84&lt;(40500),PMT(6.8%/12,120,Tuition!I84+(Tuition!I84*0.0105),0,0),PMT(6.8%/12,120,Tuition!I84+((40500)*0.0105),0,0)+PMT(7.9%/12,120,(Tuition!I84-(40500))+((Tuition!I84-(40500))*0.042),0,0)))+(IF(Tuition!J84&lt;(40500),PMT(6.8%/12,120,Tuition!J84+(Tuition!J84*0.0105),0,0),PMT(6.8%/12,120,Tuition!J84+((40500)*0.0105),0,0)+PMT(7.9%/12,120,(Tuition!J84-(40500))+((Tuition!J84-(40500))*0.042),0,0)))+(IF(Tuition!K84&lt;(40500),PMT(6.8%/12,120,Tuition!K84+(Tuition!K84*0.0105),0,0),PMT(6.8%/12,120,Tuition!K84+((40500)*0.0105),0,0)+PMT(7.9%/12,120,(Tuition!K84-(40500))+((Tuition!K84-(40500))*0.042),0,0)))</f>
        <v>-3517.5590595392696</v>
      </c>
      <c r="G83" s="101">
        <f ca="1">(IF(Tuition!H84&lt;(40500),PMT(6.8%/12,300,Tuition!H84+(Tuition!H84*0.0105),0,0),PMT(6.8%/12,300,Tuition!H84+((40500)*0.0105),0,0)+PMT(7.9%/12,300,(Tuition!H84-(40500))+((Tuition!H84-(40500))*0.042),0,0)))+(IF(Tuition!I84&lt;(40500),PMT(6.8%/12,300,Tuition!I84+(Tuition!I84*0.0105),0,0),PMT(6.8%/12,300,Tuition!I84+((40500)*0.0105),0,0)+PMT(7.9%/12,300,(Tuition!I84-(40500))+((Tuition!I84-(40500))*0.042),0,0)))+(IF(Tuition!J84&lt;(40500),PMT(6.8%/12,300,Tuition!J84+(Tuition!J84*0.0105),0,0),PMT(6.8%/12,300,Tuition!J84+((40500)*0.0105),0,0)+PMT(7.9%/12,300,(Tuition!J84-(40500))+((Tuition!J84-(40500))*0.042),0,0)))+(IF(Tuition!K84&lt;(40500),PMT(6.8%/12,300,Tuition!K84+(Tuition!K84*0.0105),0,0),PMT(6.8%/12,300,Tuition!K84+((40500)*0.0105),0,0)+PMT(7.9%/12,300,(Tuition!K84-(40500))+((Tuition!K84-(40500))*0.042),0,0)))</f>
        <v>-2147.391666128452</v>
      </c>
      <c r="H83" s="110"/>
      <c r="I83" s="99">
        <f t="shared" ref="I83:I114" si="8">C83*120</f>
        <v>-216027.63747918734</v>
      </c>
      <c r="J83" s="104">
        <f t="shared" ref="J83:J114" si="9">D83*300</f>
        <v>-325953.39756390429</v>
      </c>
      <c r="K83" s="104">
        <f t="shared" ref="K83:K114" si="10">F83*120</f>
        <v>-422107.08714471234</v>
      </c>
      <c r="L83" s="100">
        <f t="shared" ref="L83:L114" si="11">G83*300</f>
        <v>-644217.49983853556</v>
      </c>
    </row>
    <row r="84" spans="1:12" s="80" customFormat="1" ht="14.25" customHeight="1">
      <c r="A84" s="107" t="s">
        <v>248</v>
      </c>
      <c r="B84" s="83">
        <f ca="1">Tuition!E85</f>
        <v>131087.64745509531</v>
      </c>
      <c r="C84" s="89">
        <f ca="1">(IF(Tuition!A85&lt;(40500),PMT(6.8%/12,120,Tuition!A85+(Tuition!A85*0.0105),0,0),PMT(6.8%/12,120,Tuition!A85+((40500)*0.0105),0,0)+PMT(7.9%/12,120,(Tuition!A85-(40500))+((Tuition!A85-(40500))*0.042),0,0)))+(IF(Tuition!B85&lt;(40500),PMT(6.8%/12,120,Tuition!B85+(Tuition!B85*0.0105),0,0),PMT(6.8%/12,120,Tuition!B85+((40500)*0.0105),0,0)+PMT(7.9%/12,120,(Tuition!B85-(40500))+((Tuition!B85-(40500))*0.042),0,0)))+(IF(Tuition!C85&lt;(40500),PMT(6.8%/12,120,Tuition!C85+(Tuition!C85*0.0105),0,0),PMT(6.8%/12,120,Tuition!C85+((40500)*0.0105),0,0)+PMT(7.9%/12,120,(Tuition!C85-(40500))+((Tuition!C85-(40500))*0.042),0,0)))+(IF(Tuition!D85&lt;(40500),PMT(6.8%/12,120,Tuition!D85+(Tuition!D85*0.0105),0,0),PMT(6.8%/12,120,Tuition!D85+((40500)*0.0105),0,0)+PMT(7.9%/12,120,(Tuition!D85-(40500))+((Tuition!D85-(40500))*0.042),0,0)))</f>
        <v>-1524.4008654323993</v>
      </c>
      <c r="D84" s="102">
        <f ca="1">(IF(Tuition!A85&lt;(40500),PMT(6.8%/12,300,Tuition!A85+(Tuition!A85*0.0105),0,0),PMT(6.8%/12,300,Tuition!A85+((40500)*0.0105),0,0)+PMT(7.9%/12,300,(Tuition!A85-(40500))+((Tuition!A85-(40500))*0.042),0,0)))+(IF(Tuition!B85&lt;(40500),PMT(6.8%/12,300,Tuition!B85+(Tuition!B85*0.0105),0,0),PMT(6.8%/12,300,Tuition!B85+((40500)*0.0105),0,0)+PMT(7.9%/12,300,(Tuition!B85-(40500))+((Tuition!B85-(40500))*0.042),0,0)))+(IF(Tuition!C85&lt;(40500),PMT(6.8%/12,300,Tuition!C85+(Tuition!C85*0.0105),0,0),PMT(6.8%/12,300,Tuition!C85+((40500)*0.0105),0,0)+PMT(7.9%/12,300,(Tuition!C85-(40500))+((Tuition!C85-(40500))*0.042),0,0)))+(IF(Tuition!D85&lt;(40500),PMT(6.8%/12,300,Tuition!D85+(Tuition!D85*0.0105),0,0),PMT(6.8%/12,300,Tuition!D85+((40500)*0.0105),0,0)+PMT(7.9%/12,300,(Tuition!D85-(40500))+((Tuition!D85-(40500))*0.042),0,0)))</f>
        <v>-919.39613740054756</v>
      </c>
      <c r="E84" s="86">
        <f ca="1">Tuition!G85</f>
        <v>276373.60043836711</v>
      </c>
      <c r="F84" s="90">
        <f ca="1">(IF(Tuition!H85&lt;(40500),PMT(6.8%/12,120,Tuition!H85+(Tuition!H85*0.0105),0,0),PMT(6.8%/12,120,Tuition!H85+((40500)*0.0105),0,0)+PMT(7.9%/12,120,(Tuition!H85-(40500))+((Tuition!H85-(40500))*0.042),0,0)))+(IF(Tuition!I85&lt;(40500),PMT(6.8%/12,120,Tuition!I85+(Tuition!I85*0.0105),0,0),PMT(6.8%/12,120,Tuition!I85+((40500)*0.0105),0,0)+PMT(7.9%/12,120,(Tuition!I85-(40500))+((Tuition!I85-(40500))*0.042),0,0)))+(IF(Tuition!J85&lt;(40500),PMT(6.8%/12,120,Tuition!J85+(Tuition!J85*0.0105),0,0),PMT(6.8%/12,120,Tuition!J85+((40500)*0.0105),0,0)+PMT(7.9%/12,120,(Tuition!J85-(40500))+((Tuition!J85-(40500))*0.042),0,0)))+(IF(Tuition!K85&lt;(40500),PMT(6.8%/12,120,Tuition!K85+(Tuition!K85*0.0105),0,0),PMT(6.8%/12,120,Tuition!K85+((40500)*0.0105),0,0)+PMT(7.9%/12,120,(Tuition!K85-(40500))+((Tuition!K85-(40500))*0.042),0,0)))</f>
        <v>-4639.7514486188848</v>
      </c>
      <c r="G84" s="102">
        <f ca="1">(IF(Tuition!H85&lt;(40500),PMT(6.8%/12,300,Tuition!H85+(Tuition!H85*0.0105),0,0),PMT(6.8%/12,300,Tuition!H85+((40500)*0.0105),0,0)+PMT(7.9%/12,300,(Tuition!H85-(40500))+((Tuition!H85-(40500))*0.042),0,0)))+(IF(Tuition!I85&lt;(40500),PMT(6.8%/12,300,Tuition!I85+(Tuition!I85*0.0105),0,0),PMT(6.8%/12,300,Tuition!I85+((40500)*0.0105),0,0)+PMT(7.9%/12,300,(Tuition!I85-(40500))+((Tuition!I85-(40500))*0.042),0,0)))+(IF(Tuition!J85&lt;(40500),PMT(6.8%/12,300,Tuition!J85+(Tuition!J85*0.0105),0,0),PMT(6.8%/12,300,Tuition!J85+((40500)*0.0105),0,0)+PMT(7.9%/12,300,(Tuition!J85-(40500))+((Tuition!J85-(40500))*0.042),0,0)))+(IF(Tuition!K85&lt;(40500),PMT(6.8%/12,300,Tuition!K85+(Tuition!K85*0.0105),0,0),PMT(6.8%/12,300,Tuition!K85+((40500)*0.0105),0,0)+PMT(7.9%/12,300,(Tuition!K85-(40500))+((Tuition!K85-(40500))*0.042),0,0)))</f>
        <v>-2841.9869913601888</v>
      </c>
      <c r="H84" s="108"/>
      <c r="I84" s="89">
        <f t="shared" si="8"/>
        <v>-182928.10385188792</v>
      </c>
      <c r="J84" s="102">
        <f t="shared" si="9"/>
        <v>-275818.84122016426</v>
      </c>
      <c r="K84" s="102">
        <f t="shared" si="10"/>
        <v>-556770.17383426614</v>
      </c>
      <c r="L84" s="91">
        <f t="shared" si="11"/>
        <v>-852596.09740805661</v>
      </c>
    </row>
    <row r="85" spans="1:12" ht="14.25" customHeight="1">
      <c r="A85" s="109" t="s">
        <v>249</v>
      </c>
      <c r="B85" s="84">
        <f ca="1">Tuition!E86</f>
        <v>145929.9141703581</v>
      </c>
      <c r="C85" s="92">
        <f ca="1">(IF(Tuition!A86&lt;(40500),PMT(6.8%/12,120,Tuition!A86+(Tuition!A86*0.0105),0,0),PMT(6.8%/12,120,Tuition!A86+((40500)*0.0105),0,0)+PMT(7.9%/12,120,(Tuition!A86-(40500))+((Tuition!A86-(40500))*0.042),0,0)))+(IF(Tuition!B86&lt;(40500),PMT(6.8%/12,120,Tuition!B86+(Tuition!B86*0.0105),0,0),PMT(6.8%/12,120,Tuition!B86+((40500)*0.0105),0,0)+PMT(7.9%/12,120,(Tuition!B86-(40500))+((Tuition!B86-(40500))*0.042),0,0)))+(IF(Tuition!C86&lt;(40500),PMT(6.8%/12,120,Tuition!C86+(Tuition!C86*0.0105),0,0),PMT(6.8%/12,120,Tuition!C86+((40500)*0.0105),0,0)+PMT(7.9%/12,120,(Tuition!C86-(40500))+((Tuition!C86-(40500))*0.042),0,0)))+(IF(Tuition!D86&lt;(40500),PMT(6.8%/12,120,Tuition!D86+(Tuition!D86*0.0105),0,0),PMT(6.8%/12,120,Tuition!D86+((40500)*0.0105),0,0)+PMT(7.9%/12,120,(Tuition!D86-(40500))+((Tuition!D86-(40500))*0.042),0,0)))</f>
        <v>-1698.3030640691668</v>
      </c>
      <c r="D85" s="101">
        <f ca="1">(IF(Tuition!A86&lt;(40500),PMT(6.8%/12,300,Tuition!A86+(Tuition!A86*0.0105),0,0),PMT(6.8%/12,300,Tuition!A86+((40500)*0.0105),0,0)+PMT(7.9%/12,300,(Tuition!A86-(40500))+((Tuition!A86-(40500))*0.042),0,0)))+(IF(Tuition!B86&lt;(40500),PMT(6.8%/12,300,Tuition!B86+(Tuition!B86*0.0105),0,0),PMT(6.8%/12,300,Tuition!B86+((40500)*0.0105),0,0)+PMT(7.9%/12,300,(Tuition!B86-(40500))+((Tuition!B86-(40500))*0.042),0,0)))+(IF(Tuition!C86&lt;(40500),PMT(6.8%/12,300,Tuition!C86+(Tuition!C86*0.0105),0,0),PMT(6.8%/12,300,Tuition!C86+((40500)*0.0105),0,0)+PMT(7.9%/12,300,(Tuition!C86-(40500))+((Tuition!C86-(40500))*0.042),0,0)))+(IF(Tuition!D86&lt;(40500),PMT(6.8%/12,300,Tuition!D86+(Tuition!D86*0.0105),0,0),PMT(6.8%/12,300,Tuition!D86+((40500)*0.0105),0,0)+PMT(7.9%/12,300,(Tuition!D86-(40500))+((Tuition!D86-(40500))*0.042),0,0)))</f>
        <v>-1024.3198867775097</v>
      </c>
      <c r="E85" s="87">
        <f ca="1">Tuition!G86</f>
        <v>254863.21949553356</v>
      </c>
      <c r="F85" s="93">
        <f ca="1">(IF(Tuition!H86&lt;(40500),PMT(6.8%/12,120,Tuition!H86+(Tuition!H86*0.0105),0,0),PMT(6.8%/12,120,Tuition!H86+((40500)*0.0105),0,0)+PMT(7.9%/12,120,(Tuition!H86-(40500))+((Tuition!H86-(40500))*0.042),0,0)))+(IF(Tuition!I86&lt;(40500),PMT(6.8%/12,120,Tuition!I86+(Tuition!I86*0.0105),0,0),PMT(6.8%/12,120,Tuition!I86+((40500)*0.0105),0,0)+PMT(7.9%/12,120,(Tuition!I86-(40500))+((Tuition!I86-(40500))*0.042),0,0)))+(IF(Tuition!J86&lt;(40500),PMT(6.8%/12,120,Tuition!J86+(Tuition!J86*0.0105),0,0),PMT(6.8%/12,120,Tuition!J86+((40500)*0.0105),0,0)+PMT(7.9%/12,120,(Tuition!J86-(40500))+((Tuition!J86-(40500))*0.042),0,0)))+(IF(Tuition!K86&lt;(40500),PMT(6.8%/12,120,Tuition!K86+(Tuition!K86*0.0105),0,0),PMT(6.8%/12,120,Tuition!K86+((40500)*0.0105),0,0)+PMT(7.9%/12,120,(Tuition!K86-(40500))+((Tuition!K86-(40500))*0.042),0,0)))</f>
        <v>-4121.4507265439779</v>
      </c>
      <c r="G85" s="101">
        <f ca="1">(IF(Tuition!H86&lt;(40500),PMT(6.8%/12,300,Tuition!H86+(Tuition!H86*0.0105),0,0),PMT(6.8%/12,300,Tuition!H86+((40500)*0.0105),0,0)+PMT(7.9%/12,300,(Tuition!H86-(40500))+((Tuition!H86-(40500))*0.042),0,0)))+(IF(Tuition!I86&lt;(40500),PMT(6.8%/12,300,Tuition!I86+(Tuition!I86*0.0105),0,0),PMT(6.8%/12,300,Tuition!I86+((40500)*0.0105),0,0)+PMT(7.9%/12,300,(Tuition!I86-(40500))+((Tuition!I86-(40500))*0.042),0,0)))+(IF(Tuition!J86&lt;(40500),PMT(6.8%/12,300,Tuition!J86+(Tuition!J86*0.0105),0,0),PMT(6.8%/12,300,Tuition!J86+((40500)*0.0105),0,0)+PMT(7.9%/12,300,(Tuition!J86-(40500))+((Tuition!J86-(40500))*0.042),0,0)))+(IF(Tuition!K86&lt;(40500),PMT(6.8%/12,300,Tuition!K86+(Tuition!K86*0.0105),0,0),PMT(6.8%/12,300,Tuition!K86+((40500)*0.0105),0,0)+PMT(7.9%/12,300,(Tuition!K86-(40500))+((Tuition!K86-(40500))*0.042),0,0)))</f>
        <v>-2521.1781335201072</v>
      </c>
      <c r="H85" s="110"/>
      <c r="I85" s="99">
        <f t="shared" si="8"/>
        <v>-203796.36768830003</v>
      </c>
      <c r="J85" s="104">
        <f t="shared" si="9"/>
        <v>-307295.96603325295</v>
      </c>
      <c r="K85" s="104">
        <f t="shared" si="10"/>
        <v>-494574.08718527737</v>
      </c>
      <c r="L85" s="100">
        <f t="shared" si="11"/>
        <v>-756353.44005603215</v>
      </c>
    </row>
    <row r="86" spans="1:12" s="80" customFormat="1" ht="14.25" customHeight="1">
      <c r="A86" s="107" t="s">
        <v>250</v>
      </c>
      <c r="B86" s="83">
        <f ca="1">Tuition!E87</f>
        <v>128480.64329447184</v>
      </c>
      <c r="C86" s="89">
        <f ca="1">(IF(Tuition!A87&lt;(40500),PMT(6.8%/12,120,Tuition!A87+(Tuition!A87*0.0105),0,0),PMT(6.8%/12,120,Tuition!A87+((40500)*0.0105),0,0)+PMT(7.9%/12,120,(Tuition!A87-(40500))+((Tuition!A87-(40500))*0.042),0,0)))+(IF(Tuition!B87&lt;(40500),PMT(6.8%/12,120,Tuition!B87+(Tuition!B87*0.0105),0,0),PMT(6.8%/12,120,Tuition!B87+((40500)*0.0105),0,0)+PMT(7.9%/12,120,(Tuition!B87-(40500))+((Tuition!B87-(40500))*0.042),0,0)))+(IF(Tuition!C87&lt;(40500),PMT(6.8%/12,120,Tuition!C87+(Tuition!C87*0.0105),0,0),PMT(6.8%/12,120,Tuition!C87+((40500)*0.0105),0,0)+PMT(7.9%/12,120,(Tuition!C87-(40500))+((Tuition!C87-(40500))*0.042),0,0)))+(IF(Tuition!D87&lt;(40500),PMT(6.8%/12,120,Tuition!D87+(Tuition!D87*0.0105),0,0),PMT(6.8%/12,120,Tuition!D87+((40500)*0.0105),0,0)+PMT(7.9%/12,120,(Tuition!D87-(40500))+((Tuition!D87-(40500))*0.042),0,0)))</f>
        <v>-1494.0843598287599</v>
      </c>
      <c r="D86" s="102">
        <f ca="1">(IF(Tuition!A87&lt;(40500),PMT(6.8%/12,300,Tuition!A87+(Tuition!A87*0.0105),0,0),PMT(6.8%/12,300,Tuition!A87+((40500)*0.0105),0,0)+PMT(7.9%/12,300,(Tuition!A87-(40500))+((Tuition!A87-(40500))*0.042),0,0)))+(IF(Tuition!B87&lt;(40500),PMT(6.8%/12,300,Tuition!B87+(Tuition!B87*0.0105),0,0),PMT(6.8%/12,300,Tuition!B87+((40500)*0.0105),0,0)+PMT(7.9%/12,300,(Tuition!B87-(40500))+((Tuition!B87-(40500))*0.042),0,0)))+(IF(Tuition!C87&lt;(40500),PMT(6.8%/12,300,Tuition!C87+(Tuition!C87*0.0105),0,0),PMT(6.8%/12,300,Tuition!C87+((40500)*0.0105),0,0)+PMT(7.9%/12,300,(Tuition!C87-(40500))+((Tuition!C87-(40500))*0.042),0,0)))+(IF(Tuition!D87&lt;(40500),PMT(6.8%/12,300,Tuition!D87+(Tuition!D87*0.0105),0,0),PMT(6.8%/12,300,Tuition!D87+((40500)*0.0105),0,0)+PMT(7.9%/12,300,(Tuition!D87-(40500))+((Tuition!D87-(40500))*0.042),0,0)))</f>
        <v>-901.11165673439291</v>
      </c>
      <c r="E86" s="86">
        <f ca="1">Tuition!G87</f>
        <v>213982.0705863144</v>
      </c>
      <c r="F86" s="90">
        <f ca="1">(IF(Tuition!H87&lt;(40500),PMT(6.8%/12,120,Tuition!H87+(Tuition!H87*0.0105),0,0),PMT(6.8%/12,120,Tuition!H87+((40500)*0.0105),0,0)+PMT(7.9%/12,120,(Tuition!H87-(40500))+((Tuition!H87-(40500))*0.042),0,0)))+(IF(Tuition!I87&lt;(40500),PMT(6.8%/12,120,Tuition!I87+(Tuition!I87*0.0105),0,0),PMT(6.8%/12,120,Tuition!I87+((40500)*0.0105),0,0)+PMT(7.9%/12,120,(Tuition!I87-(40500))+((Tuition!I87-(40500))*0.042),0,0)))+(IF(Tuition!J87&lt;(40500),PMT(6.8%/12,120,Tuition!J87+(Tuition!J87*0.0105),0,0),PMT(6.8%/12,120,Tuition!J87+((40500)*0.0105),0,0)+PMT(7.9%/12,120,(Tuition!J87-(40500))+((Tuition!J87-(40500))*0.042),0,0)))+(IF(Tuition!K87&lt;(40500),PMT(6.8%/12,120,Tuition!K87+(Tuition!K87*0.0105),0,0),PMT(6.8%/12,120,Tuition!K87+((40500)*0.0105),0,0)+PMT(7.9%/12,120,(Tuition!K87-(40500))+((Tuition!K87-(40500))*0.042),0,0)))</f>
        <v>-3136.4040620887213</v>
      </c>
      <c r="G86" s="102">
        <f ca="1">(IF(Tuition!H87&lt;(40500),PMT(6.8%/12,300,Tuition!H87+(Tuition!H87*0.0105),0,0),PMT(6.8%/12,300,Tuition!H87+((40500)*0.0105),0,0)+PMT(7.9%/12,300,(Tuition!H87-(40500))+((Tuition!H87-(40500))*0.042),0,0)))+(IF(Tuition!I87&lt;(40500),PMT(6.8%/12,300,Tuition!I87+(Tuition!I87*0.0105),0,0),PMT(6.8%/12,300,Tuition!I87+((40500)*0.0105),0,0)+PMT(7.9%/12,300,(Tuition!I87-(40500))+((Tuition!I87-(40500))*0.042),0,0)))+(IF(Tuition!J87&lt;(40500),PMT(6.8%/12,300,Tuition!J87+(Tuition!J87*0.0105),0,0),PMT(6.8%/12,300,Tuition!J87+((40500)*0.0105),0,0)+PMT(7.9%/12,300,(Tuition!J87-(40500))+((Tuition!J87-(40500))*0.042),0,0)))+(IF(Tuition!K87&lt;(40500),PMT(6.8%/12,300,Tuition!K87+(Tuition!K87*0.0105),0,0),PMT(6.8%/12,300,Tuition!K87+((40500)*0.0105),0,0)+PMT(7.9%/12,300,(Tuition!K87-(40500))+((Tuition!K87-(40500))*0.042),0,0)))</f>
        <v>-1911.4709078037561</v>
      </c>
      <c r="H86" s="108"/>
      <c r="I86" s="89">
        <f t="shared" si="8"/>
        <v>-179290.12317945118</v>
      </c>
      <c r="J86" s="102">
        <f t="shared" si="9"/>
        <v>-270333.49702031788</v>
      </c>
      <c r="K86" s="102">
        <f t="shared" si="10"/>
        <v>-376368.48745064653</v>
      </c>
      <c r="L86" s="91">
        <f t="shared" si="11"/>
        <v>-573441.27234112681</v>
      </c>
    </row>
    <row r="87" spans="1:12" ht="14.25" customHeight="1">
      <c r="A87" s="109" t="s">
        <v>251</v>
      </c>
      <c r="B87" s="84">
        <f ca="1">Tuition!E88</f>
        <v>99502.389875589361</v>
      </c>
      <c r="C87" s="92">
        <f ca="1">(IF(Tuition!A88&lt;(40500),PMT(6.8%/12,120,Tuition!A88+(Tuition!A88*0.0105),0,0),PMT(6.8%/12,120,Tuition!A88+((40500)*0.0105),0,0)+PMT(7.9%/12,120,(Tuition!A88-(40500))+((Tuition!A88-(40500))*0.042),0,0)))+(IF(Tuition!B88&lt;(40500),PMT(6.8%/12,120,Tuition!B88+(Tuition!B88*0.0105),0,0),PMT(6.8%/12,120,Tuition!B88+((40500)*0.0105),0,0)+PMT(7.9%/12,120,(Tuition!B88-(40500))+((Tuition!B88-(40500))*0.042),0,0)))+(IF(Tuition!C88&lt;(40500),PMT(6.8%/12,120,Tuition!C88+(Tuition!C88*0.0105),0,0),PMT(6.8%/12,120,Tuition!C88+((40500)*0.0105),0,0)+PMT(7.9%/12,120,(Tuition!C88-(40500))+((Tuition!C88-(40500))*0.042),0,0)))+(IF(Tuition!D88&lt;(40500),PMT(6.8%/12,120,Tuition!D88+(Tuition!D88*0.0105),0,0),PMT(6.8%/12,120,Tuition!D88+((40500)*0.0105),0,0)+PMT(7.9%/12,120,(Tuition!D88-(40500))+((Tuition!D88-(40500))*0.042),0,0)))</f>
        <v>-1157.1000943540439</v>
      </c>
      <c r="D87" s="101">
        <f ca="1">(IF(Tuition!A88&lt;(40500),PMT(6.8%/12,300,Tuition!A88+(Tuition!A88*0.0105),0,0),PMT(6.8%/12,300,Tuition!A88+((40500)*0.0105),0,0)+PMT(7.9%/12,300,(Tuition!A88-(40500))+((Tuition!A88-(40500))*0.042),0,0)))+(IF(Tuition!B88&lt;(40500),PMT(6.8%/12,300,Tuition!B88+(Tuition!B88*0.0105),0,0),PMT(6.8%/12,300,Tuition!B88+((40500)*0.0105),0,0)+PMT(7.9%/12,300,(Tuition!B88-(40500))+((Tuition!B88-(40500))*0.042),0,0)))+(IF(Tuition!C88&lt;(40500),PMT(6.8%/12,300,Tuition!C88+(Tuition!C88*0.0105),0,0),PMT(6.8%/12,300,Tuition!C88+((40500)*0.0105),0,0)+PMT(7.9%/12,300,(Tuition!C88-(40500))+((Tuition!C88-(40500))*0.042),0,0)))+(IF(Tuition!D88&lt;(40500),PMT(6.8%/12,300,Tuition!D88+(Tuition!D88*0.0105),0,0),PMT(6.8%/12,300,Tuition!D88+((40500)*0.0105),0,0)+PMT(7.9%/12,300,(Tuition!D88-(40500))+((Tuition!D88-(40500))*0.042),0,0)))</f>
        <v>-697.86981984765441</v>
      </c>
      <c r="E87" s="87">
        <f ca="1">Tuition!G88</f>
        <v>218354.77477604544</v>
      </c>
      <c r="F87" s="93">
        <f ca="1">(IF(Tuition!H88&lt;(40500),PMT(6.8%/12,120,Tuition!H88+(Tuition!H88*0.0105),0,0),PMT(6.8%/12,120,Tuition!H88+((40500)*0.0105),0,0)+PMT(7.9%/12,120,(Tuition!H88-(40500))+((Tuition!H88-(40500))*0.042),0,0)))+(IF(Tuition!I88&lt;(40500),PMT(6.8%/12,120,Tuition!I88+(Tuition!I88*0.0105),0,0),PMT(6.8%/12,120,Tuition!I88+((40500)*0.0105),0,0)+PMT(7.9%/12,120,(Tuition!I88-(40500))+((Tuition!I88-(40500))*0.042),0,0)))+(IF(Tuition!J88&lt;(40500),PMT(6.8%/12,120,Tuition!J88+(Tuition!J88*0.0105),0,0),PMT(6.8%/12,120,Tuition!J88+((40500)*0.0105),0,0)+PMT(7.9%/12,120,(Tuition!J88-(40500))+((Tuition!J88-(40500))*0.042),0,0)))+(IF(Tuition!K88&lt;(40500),PMT(6.8%/12,120,Tuition!K88+(Tuition!K88*0.0105),0,0),PMT(6.8%/12,120,Tuition!K88+((40500)*0.0105),0,0)+PMT(7.9%/12,120,(Tuition!K88-(40500))+((Tuition!K88-(40500))*0.042),0,0)))</f>
        <v>-3241.766014765466</v>
      </c>
      <c r="G87" s="101">
        <f ca="1">(IF(Tuition!H88&lt;(40500),PMT(6.8%/12,300,Tuition!H88+(Tuition!H88*0.0105),0,0),PMT(6.8%/12,300,Tuition!H88+((40500)*0.0105),0,0)+PMT(7.9%/12,300,(Tuition!H88-(40500))+((Tuition!H88-(40500))*0.042),0,0)))+(IF(Tuition!I88&lt;(40500),PMT(6.8%/12,300,Tuition!I88+(Tuition!I88*0.0105),0,0),PMT(6.8%/12,300,Tuition!I88+((40500)*0.0105),0,0)+PMT(7.9%/12,300,(Tuition!I88-(40500))+((Tuition!I88-(40500))*0.042),0,0)))+(IF(Tuition!J88&lt;(40500),PMT(6.8%/12,300,Tuition!J88+(Tuition!J88*0.0105),0,0),PMT(6.8%/12,300,Tuition!J88+((40500)*0.0105),0,0)+PMT(7.9%/12,300,(Tuition!J88-(40500))+((Tuition!J88-(40500))*0.042),0,0)))+(IF(Tuition!K88&lt;(40500),PMT(6.8%/12,300,Tuition!K88+(Tuition!K88*0.0105),0,0),PMT(6.8%/12,300,Tuition!K88+((40500)*0.0105),0,0)+PMT(7.9%/12,300,(Tuition!K88-(40500))+((Tuition!K88-(40500))*0.042),0,0)))</f>
        <v>-1976.6860353511609</v>
      </c>
      <c r="H87" s="110"/>
      <c r="I87" s="99">
        <f t="shared" si="8"/>
        <v>-138852.01132248528</v>
      </c>
      <c r="J87" s="104">
        <f t="shared" si="9"/>
        <v>-209360.94595429633</v>
      </c>
      <c r="K87" s="104">
        <f t="shared" si="10"/>
        <v>-389011.92177185591</v>
      </c>
      <c r="L87" s="100">
        <f t="shared" si="11"/>
        <v>-593005.8106053482</v>
      </c>
    </row>
    <row r="88" spans="1:12" s="80" customFormat="1" ht="14.25" customHeight="1">
      <c r="A88" s="107" t="s">
        <v>252</v>
      </c>
      <c r="B88" s="83">
        <f ca="1">Tuition!E89</f>
        <v>121511.32141487682</v>
      </c>
      <c r="C88" s="89">
        <f ca="1">(IF(Tuition!A89&lt;(40500),PMT(6.8%/12,120,Tuition!A89+(Tuition!A89*0.0105),0,0),PMT(6.8%/12,120,Tuition!A89+((40500)*0.0105),0,0)+PMT(7.9%/12,120,(Tuition!A89-(40500))+((Tuition!A89-(40500))*0.042),0,0)))+(IF(Tuition!B89&lt;(40500),PMT(6.8%/12,120,Tuition!B89+(Tuition!B89*0.0105),0,0),PMT(6.8%/12,120,Tuition!B89+((40500)*0.0105),0,0)+PMT(7.9%/12,120,(Tuition!B89-(40500))+((Tuition!B89-(40500))*0.042),0,0)))+(IF(Tuition!C89&lt;(40500),PMT(6.8%/12,120,Tuition!C89+(Tuition!C89*0.0105),0,0),PMT(6.8%/12,120,Tuition!C89+((40500)*0.0105),0,0)+PMT(7.9%/12,120,(Tuition!C89-(40500))+((Tuition!C89-(40500))*0.042),0,0)))+(IF(Tuition!D89&lt;(40500),PMT(6.8%/12,120,Tuition!D89+(Tuition!D89*0.0105),0,0),PMT(6.8%/12,120,Tuition!D89+((40500)*0.0105),0,0)+PMT(7.9%/12,120,(Tuition!D89-(40500))+((Tuition!D89-(40500))*0.042),0,0)))</f>
        <v>-1413.0390400676365</v>
      </c>
      <c r="D88" s="102">
        <f ca="1">(IF(Tuition!A89&lt;(40500),PMT(6.8%/12,300,Tuition!A89+(Tuition!A89*0.0105),0,0),PMT(6.8%/12,300,Tuition!A89+((40500)*0.0105),0,0)+PMT(7.9%/12,300,(Tuition!A89-(40500))+((Tuition!A89-(40500))*0.042),0,0)))+(IF(Tuition!B89&lt;(40500),PMT(6.8%/12,300,Tuition!B89+(Tuition!B89*0.0105),0,0),PMT(6.8%/12,300,Tuition!B89+((40500)*0.0105),0,0)+PMT(7.9%/12,300,(Tuition!B89-(40500))+((Tuition!B89-(40500))*0.042),0,0)))+(IF(Tuition!C89&lt;(40500),PMT(6.8%/12,300,Tuition!C89+(Tuition!C89*0.0105),0,0),PMT(6.8%/12,300,Tuition!C89+((40500)*0.0105),0,0)+PMT(7.9%/12,300,(Tuition!C89-(40500))+((Tuition!C89-(40500))*0.042),0,0)))+(IF(Tuition!D89&lt;(40500),PMT(6.8%/12,300,Tuition!D89+(Tuition!D89*0.0105),0,0),PMT(6.8%/12,300,Tuition!D89+((40500)*0.0105),0,0)+PMT(7.9%/12,300,(Tuition!D89-(40500))+((Tuition!D89-(40500))*0.042),0,0)))</f>
        <v>-852.23163073044975</v>
      </c>
      <c r="E88" s="86">
        <f ca="1">Tuition!G89</f>
        <v>265644.37614384899</v>
      </c>
      <c r="F88" s="90">
        <f ca="1">(IF(Tuition!H89&lt;(40500),PMT(6.8%/12,120,Tuition!H89+(Tuition!H89*0.0105),0,0),PMT(6.8%/12,120,Tuition!H89+((40500)*0.0105),0,0)+PMT(7.9%/12,120,(Tuition!H89-(40500))+((Tuition!H89-(40500))*0.042),0,0)))+(IF(Tuition!I89&lt;(40500),PMT(6.8%/12,120,Tuition!I89+(Tuition!I89*0.0105),0,0),PMT(6.8%/12,120,Tuition!I89+((40500)*0.0105),0,0)+PMT(7.9%/12,120,(Tuition!I89-(40500))+((Tuition!I89-(40500))*0.042),0,0)))+(IF(Tuition!J89&lt;(40500),PMT(6.8%/12,120,Tuition!J89+(Tuition!J89*0.0105),0,0),PMT(6.8%/12,120,Tuition!J89+((40500)*0.0105),0,0)+PMT(7.9%/12,120,(Tuition!J89-(40500))+((Tuition!J89-(40500))*0.042),0,0)))+(IF(Tuition!K89&lt;(40500),PMT(6.8%/12,120,Tuition!K89+(Tuition!K89*0.0105),0,0),PMT(6.8%/12,120,Tuition!K89+((40500)*0.0105),0,0)+PMT(7.9%/12,120,(Tuition!K89-(40500))+((Tuition!K89-(40500))*0.042),0,0)))</f>
        <v>-4381.2267523835499</v>
      </c>
      <c r="G88" s="102">
        <f ca="1">(IF(Tuition!H89&lt;(40500),PMT(6.8%/12,300,Tuition!H89+(Tuition!H89*0.0105),0,0),PMT(6.8%/12,300,Tuition!H89+((40500)*0.0105),0,0)+PMT(7.9%/12,300,(Tuition!H89-(40500))+((Tuition!H89-(40500))*0.042),0,0)))+(IF(Tuition!I89&lt;(40500),PMT(6.8%/12,300,Tuition!I89+(Tuition!I89*0.0105),0,0),PMT(6.8%/12,300,Tuition!I89+((40500)*0.0105),0,0)+PMT(7.9%/12,300,(Tuition!I89-(40500))+((Tuition!I89-(40500))*0.042),0,0)))+(IF(Tuition!J89&lt;(40500),PMT(6.8%/12,300,Tuition!J89+(Tuition!J89*0.0105),0,0),PMT(6.8%/12,300,Tuition!J89+((40500)*0.0105),0,0)+PMT(7.9%/12,300,(Tuition!J89-(40500))+((Tuition!J89-(40500))*0.042),0,0)))+(IF(Tuition!K89&lt;(40500),PMT(6.8%/12,300,Tuition!K89+(Tuition!K89*0.0105),0,0),PMT(6.8%/12,300,Tuition!K89+((40500)*0.0105),0,0)+PMT(7.9%/12,300,(Tuition!K89-(40500))+((Tuition!K89-(40500))*0.042),0,0)))</f>
        <v>-2681.9698256678644</v>
      </c>
      <c r="H88" s="108"/>
      <c r="I88" s="89">
        <f t="shared" si="8"/>
        <v>-169564.68480811638</v>
      </c>
      <c r="J88" s="102">
        <f t="shared" si="9"/>
        <v>-255669.48921913494</v>
      </c>
      <c r="K88" s="102">
        <f t="shared" si="10"/>
        <v>-525747.21028602601</v>
      </c>
      <c r="L88" s="91">
        <f t="shared" si="11"/>
        <v>-804590.94770035928</v>
      </c>
    </row>
    <row r="89" spans="1:12" ht="14.25" customHeight="1">
      <c r="A89" s="109" t="s">
        <v>253</v>
      </c>
      <c r="B89" s="84">
        <f ca="1">Tuition!E90</f>
        <v>101849.73226722644</v>
      </c>
      <c r="C89" s="92">
        <f ca="1">(IF(Tuition!A90&lt;(40500),PMT(6.8%/12,120,Tuition!A90+(Tuition!A90*0.0105),0,0),PMT(6.8%/12,120,Tuition!A90+((40500)*0.0105),0,0)+PMT(7.9%/12,120,(Tuition!A90-(40500))+((Tuition!A90-(40500))*0.042),0,0)))+(IF(Tuition!B90&lt;(40500),PMT(6.8%/12,120,Tuition!B90+(Tuition!B90*0.0105),0,0),PMT(6.8%/12,120,Tuition!B90+((40500)*0.0105),0,0)+PMT(7.9%/12,120,(Tuition!B90-(40500))+((Tuition!B90-(40500))*0.042),0,0)))+(IF(Tuition!C90&lt;(40500),PMT(6.8%/12,120,Tuition!C90+(Tuition!C90*0.0105),0,0),PMT(6.8%/12,120,Tuition!C90+((40500)*0.0105),0,0)+PMT(7.9%/12,120,(Tuition!C90-(40500))+((Tuition!C90-(40500))*0.042),0,0)))+(IF(Tuition!D90&lt;(40500),PMT(6.8%/12,120,Tuition!D90+(Tuition!D90*0.0105),0,0),PMT(6.8%/12,120,Tuition!D90+((40500)*0.0105),0,0)+PMT(7.9%/12,120,(Tuition!D90-(40500))+((Tuition!D90-(40500))*0.042),0,0)))</f>
        <v>-1184.3970276864043</v>
      </c>
      <c r="D89" s="101">
        <f ca="1">(IF(Tuition!A90&lt;(40500),PMT(6.8%/12,300,Tuition!A90+(Tuition!A90*0.0105),0,0),PMT(6.8%/12,300,Tuition!A90+((40500)*0.0105),0,0)+PMT(7.9%/12,300,(Tuition!A90-(40500))+((Tuition!A90-(40500))*0.042),0,0)))+(IF(Tuition!B90&lt;(40500),PMT(6.8%/12,300,Tuition!B90+(Tuition!B90*0.0105),0,0),PMT(6.8%/12,300,Tuition!B90+((40500)*0.0105),0,0)+PMT(7.9%/12,300,(Tuition!B90-(40500))+((Tuition!B90-(40500))*0.042),0,0)))+(IF(Tuition!C90&lt;(40500),PMT(6.8%/12,300,Tuition!C90+(Tuition!C90*0.0105),0,0),PMT(6.8%/12,300,Tuition!C90+((40500)*0.0105),0,0)+PMT(7.9%/12,300,(Tuition!C90-(40500))+((Tuition!C90-(40500))*0.042),0,0)))+(IF(Tuition!D90&lt;(40500),PMT(6.8%/12,300,Tuition!D90+(Tuition!D90*0.0105),0,0),PMT(6.8%/12,300,Tuition!D90+((40500)*0.0105),0,0)+PMT(7.9%/12,300,(Tuition!D90-(40500))+((Tuition!D90-(40500))*0.042),0,0)))</f>
        <v>-714.33313710084542</v>
      </c>
      <c r="E89" s="87">
        <f ca="1">Tuition!G90</f>
        <v>235835.20506420999</v>
      </c>
      <c r="F89" s="93">
        <f ca="1">(IF(Tuition!H90&lt;(40500),PMT(6.8%/12,120,Tuition!H90+(Tuition!H90*0.0105),0,0),PMT(6.8%/12,120,Tuition!H90+((40500)*0.0105),0,0)+PMT(7.9%/12,120,(Tuition!H90-(40500))+((Tuition!H90-(40500))*0.042),0,0)))+(IF(Tuition!I90&lt;(40500),PMT(6.8%/12,120,Tuition!I90+(Tuition!I90*0.0105),0,0),PMT(6.8%/12,120,Tuition!I90+((40500)*0.0105),0,0)+PMT(7.9%/12,120,(Tuition!I90-(40500))+((Tuition!I90-(40500))*0.042),0,0)))+(IF(Tuition!J90&lt;(40500),PMT(6.8%/12,120,Tuition!J90+(Tuition!J90*0.0105),0,0),PMT(6.8%/12,120,Tuition!J90+((40500)*0.0105),0,0)+PMT(7.9%/12,120,(Tuition!J90-(40500))+((Tuition!J90-(40500))*0.042),0,0)))+(IF(Tuition!K90&lt;(40500),PMT(6.8%/12,120,Tuition!K90+(Tuition!K90*0.0105),0,0),PMT(6.8%/12,120,Tuition!K90+((40500)*0.0105),0,0)+PMT(7.9%/12,120,(Tuition!K90-(40500))+((Tuition!K90-(40500))*0.042),0,0)))</f>
        <v>-3662.963559551592</v>
      </c>
      <c r="G89" s="101">
        <f ca="1">(IF(Tuition!H90&lt;(40500),PMT(6.8%/12,300,Tuition!H90+(Tuition!H90*0.0105),0,0),PMT(6.8%/12,300,Tuition!H90+((40500)*0.0105),0,0)+PMT(7.9%/12,300,(Tuition!H90-(40500))+((Tuition!H90-(40500))*0.042),0,0)))+(IF(Tuition!I90&lt;(40500),PMT(6.8%/12,300,Tuition!I90+(Tuition!I90*0.0105),0,0),PMT(6.8%/12,300,Tuition!I90+((40500)*0.0105),0,0)+PMT(7.9%/12,300,(Tuition!I90-(40500))+((Tuition!I90-(40500))*0.042),0,0)))+(IF(Tuition!J90&lt;(40500),PMT(6.8%/12,300,Tuition!J90+(Tuition!J90*0.0105),0,0),PMT(6.8%/12,300,Tuition!J90+((40500)*0.0105),0,0)+PMT(7.9%/12,300,(Tuition!J90-(40500))+((Tuition!J90-(40500))*0.042),0,0)))+(IF(Tuition!K90&lt;(40500),PMT(6.8%/12,300,Tuition!K90+(Tuition!K90*0.0105),0,0),PMT(6.8%/12,300,Tuition!K90+((40500)*0.0105),0,0)+PMT(7.9%/12,300,(Tuition!K90-(40500))+((Tuition!K90-(40500))*0.042),0,0)))</f>
        <v>-2237.3916402496916</v>
      </c>
      <c r="H89" s="110"/>
      <c r="I89" s="99">
        <f t="shared" si="8"/>
        <v>-142127.6433223685</v>
      </c>
      <c r="J89" s="104">
        <f t="shared" si="9"/>
        <v>-214299.94113025363</v>
      </c>
      <c r="K89" s="104">
        <f t="shared" si="10"/>
        <v>-439555.62714619102</v>
      </c>
      <c r="L89" s="100">
        <f t="shared" si="11"/>
        <v>-671217.49207490752</v>
      </c>
    </row>
    <row r="90" spans="1:12" s="80" customFormat="1" ht="14.25" customHeight="1">
      <c r="A90" s="107" t="s">
        <v>254</v>
      </c>
      <c r="B90" s="83">
        <f ca="1">Tuition!E91</f>
        <v>168551.64748445342</v>
      </c>
      <c r="C90" s="89">
        <f ca="1">(IF(Tuition!A91&lt;(40500),PMT(6.8%/12,120,Tuition!A91+(Tuition!A91*0.0105),0,0),PMT(6.8%/12,120,Tuition!A91+((40500)*0.0105),0,0)+PMT(7.9%/12,120,(Tuition!A91-(40500))+((Tuition!A91-(40500))*0.042),0,0)))+(IF(Tuition!B91&lt;(40500),PMT(6.8%/12,120,Tuition!B91+(Tuition!B91*0.0105),0,0),PMT(6.8%/12,120,Tuition!B91+((40500)*0.0105),0,0)+PMT(7.9%/12,120,(Tuition!B91-(40500))+((Tuition!B91-(40500))*0.042),0,0)))+(IF(Tuition!C91&lt;(40500),PMT(6.8%/12,120,Tuition!C91+(Tuition!C91*0.0105),0,0),PMT(6.8%/12,120,Tuition!C91+((40500)*0.0105),0,0)+PMT(7.9%/12,120,(Tuition!C91-(40500))+((Tuition!C91-(40500))*0.042),0,0)))+(IF(Tuition!D91&lt;(40500),PMT(6.8%/12,120,Tuition!D91+(Tuition!D91*0.0105),0,0),PMT(6.8%/12,120,Tuition!D91+((40500)*0.0105),0,0)+PMT(7.9%/12,120,(Tuition!D91-(40500))+((Tuition!D91-(40500))*0.042),0,0)))</f>
        <v>-2078.1126739989804</v>
      </c>
      <c r="D90" s="102">
        <f ca="1">(IF(Tuition!A91&lt;(40500),PMT(6.8%/12,300,Tuition!A91+(Tuition!A91*0.0105),0,0),PMT(6.8%/12,300,Tuition!A91+((40500)*0.0105),0,0)+PMT(7.9%/12,300,(Tuition!A91-(40500))+((Tuition!A91-(40500))*0.042),0,0)))+(IF(Tuition!B91&lt;(40500),PMT(6.8%/12,300,Tuition!B91+(Tuition!B91*0.0105),0,0),PMT(6.8%/12,300,Tuition!B91+((40500)*0.0105),0,0)+PMT(7.9%/12,300,(Tuition!B91-(40500))+((Tuition!B91-(40500))*0.042),0,0)))+(IF(Tuition!C91&lt;(40500),PMT(6.8%/12,300,Tuition!C91+(Tuition!C91*0.0105),0,0),PMT(6.8%/12,300,Tuition!C91+((40500)*0.0105),0,0)+PMT(7.9%/12,300,(Tuition!C91-(40500))+((Tuition!C91-(40500))*0.042),0,0)))+(IF(Tuition!D91&lt;(40500),PMT(6.8%/12,300,Tuition!D91+(Tuition!D91*0.0105),0,0),PMT(6.8%/12,300,Tuition!D91+((40500)*0.0105),0,0)+PMT(7.9%/12,300,(Tuition!D91-(40500))+((Tuition!D91-(40500))*0.042),0,0)))</f>
        <v>-1256.9654475641473</v>
      </c>
      <c r="E90" s="86">
        <f ca="1">Tuition!G91</f>
        <v>291911.76069451345</v>
      </c>
      <c r="F90" s="90">
        <f ca="1">(IF(Tuition!H91&lt;(40500),PMT(6.8%/12,120,Tuition!H91+(Tuition!H91*0.0105),0,0),PMT(6.8%/12,120,Tuition!H91+((40500)*0.0105),0,0)+PMT(7.9%/12,120,(Tuition!H91-(40500))+((Tuition!H91-(40500))*0.042),0,0)))+(IF(Tuition!I91&lt;(40500),PMT(6.8%/12,120,Tuition!I91+(Tuition!I91*0.0105),0,0),PMT(6.8%/12,120,Tuition!I91+((40500)*0.0105),0,0)+PMT(7.9%/12,120,(Tuition!I91-(40500))+((Tuition!I91-(40500))*0.042),0,0)))+(IF(Tuition!J91&lt;(40500),PMT(6.8%/12,120,Tuition!J91+(Tuition!J91*0.0105),0,0),PMT(6.8%/12,120,Tuition!J91+((40500)*0.0105),0,0)+PMT(7.9%/12,120,(Tuition!J91-(40500))+((Tuition!J91-(40500))*0.042),0,0)))+(IF(Tuition!K91&lt;(40500),PMT(6.8%/12,120,Tuition!K91+(Tuition!K91*0.0105),0,0),PMT(6.8%/12,120,Tuition!K91+((40500)*0.0105),0,0)+PMT(7.9%/12,120,(Tuition!K91-(40500))+((Tuition!K91-(40500))*0.042),0,0)))</f>
        <v>-5014.1492662065539</v>
      </c>
      <c r="G90" s="102">
        <f ca="1">(IF(Tuition!H91&lt;(40500),PMT(6.8%/12,300,Tuition!H91+(Tuition!H91*0.0105),0,0),PMT(6.8%/12,300,Tuition!H91+((40500)*0.0105),0,0)+PMT(7.9%/12,300,(Tuition!H91-(40500))+((Tuition!H91-(40500))*0.042),0,0)))+(IF(Tuition!I91&lt;(40500),PMT(6.8%/12,300,Tuition!I91+(Tuition!I91*0.0105),0,0),PMT(6.8%/12,300,Tuition!I91+((40500)*0.0105),0,0)+PMT(7.9%/12,300,(Tuition!I91-(40500))+((Tuition!I91-(40500))*0.042),0,0)))+(IF(Tuition!J91&lt;(40500),PMT(6.8%/12,300,Tuition!J91+(Tuition!J91*0.0105),0,0),PMT(6.8%/12,300,Tuition!J91+((40500)*0.0105),0,0)+PMT(7.9%/12,300,(Tuition!J91-(40500))+((Tuition!J91-(40500))*0.042),0,0)))+(IF(Tuition!K91&lt;(40500),PMT(6.8%/12,300,Tuition!K91+(Tuition!K91*0.0105),0,0),PMT(6.8%/12,300,Tuition!K91+((40500)*0.0105),0,0)+PMT(7.9%/12,300,(Tuition!K91-(40500))+((Tuition!K91-(40500))*0.042),0,0)))</f>
        <v>-3073.7253068255504</v>
      </c>
      <c r="H90" s="108"/>
      <c r="I90" s="89">
        <f t="shared" si="8"/>
        <v>-249373.52087987764</v>
      </c>
      <c r="J90" s="102">
        <f t="shared" si="9"/>
        <v>-377089.63426924421</v>
      </c>
      <c r="K90" s="102">
        <f t="shared" si="10"/>
        <v>-601697.91194478644</v>
      </c>
      <c r="L90" s="91">
        <f t="shared" si="11"/>
        <v>-922117.59204766515</v>
      </c>
    </row>
    <row r="91" spans="1:12" ht="14.25" customHeight="1">
      <c r="A91" s="109" t="s">
        <v>255</v>
      </c>
      <c r="B91" s="84">
        <f ca="1">Tuition!E92</f>
        <v>93535.362424281833</v>
      </c>
      <c r="C91" s="92">
        <f ca="1">(IF(Tuition!A92&lt;(40500),PMT(6.8%/12,120,Tuition!A92+(Tuition!A92*0.0105),0,0),PMT(6.8%/12,120,Tuition!A92+((40500)*0.0105),0,0)+PMT(7.9%/12,120,(Tuition!A92-(40500))+((Tuition!A92-(40500))*0.042),0,0)))+(IF(Tuition!B92&lt;(40500),PMT(6.8%/12,120,Tuition!B92+(Tuition!B92*0.0105),0,0),PMT(6.8%/12,120,Tuition!B92+((40500)*0.0105),0,0)+PMT(7.9%/12,120,(Tuition!B92-(40500))+((Tuition!B92-(40500))*0.042),0,0)))+(IF(Tuition!C92&lt;(40500),PMT(6.8%/12,120,Tuition!C92+(Tuition!C92*0.0105),0,0),PMT(6.8%/12,120,Tuition!C92+((40500)*0.0105),0,0)+PMT(7.9%/12,120,(Tuition!C92-(40500))+((Tuition!C92-(40500))*0.042),0,0)))+(IF(Tuition!D92&lt;(40500),PMT(6.8%/12,120,Tuition!D92+(Tuition!D92*0.0105),0,0),PMT(6.8%/12,120,Tuition!D92+((40500)*0.0105),0,0)+PMT(7.9%/12,120,(Tuition!D92-(40500))+((Tuition!D92-(40500))*0.042),0,0)))</f>
        <v>-1087.7103235600564</v>
      </c>
      <c r="D91" s="101">
        <f ca="1">(IF(Tuition!A92&lt;(40500),PMT(6.8%/12,300,Tuition!A92+(Tuition!A92*0.0105),0,0),PMT(6.8%/12,300,Tuition!A92+((40500)*0.0105),0,0)+PMT(7.9%/12,300,(Tuition!A92-(40500))+((Tuition!A92-(40500))*0.042),0,0)))+(IF(Tuition!B92&lt;(40500),PMT(6.8%/12,300,Tuition!B92+(Tuition!B92*0.0105),0,0),PMT(6.8%/12,300,Tuition!B92+((40500)*0.0105),0,0)+PMT(7.9%/12,300,(Tuition!B92-(40500))+((Tuition!B92-(40500))*0.042),0,0)))+(IF(Tuition!C92&lt;(40500),PMT(6.8%/12,300,Tuition!C92+(Tuition!C92*0.0105),0,0),PMT(6.8%/12,300,Tuition!C92+((40500)*0.0105),0,0)+PMT(7.9%/12,300,(Tuition!C92-(40500))+((Tuition!C92-(40500))*0.042),0,0)))+(IF(Tuition!D92&lt;(40500),PMT(6.8%/12,300,Tuition!D92+(Tuition!D92*0.0105),0,0),PMT(6.8%/12,300,Tuition!D92+((40500)*0.0105),0,0)+PMT(7.9%/12,300,(Tuition!D92-(40500))+((Tuition!D92-(40500))*0.042),0,0)))</f>
        <v>-656.01948461775066</v>
      </c>
      <c r="E91" s="87">
        <f ca="1">Tuition!G92</f>
        <v>223366.24691748296</v>
      </c>
      <c r="F91" s="93">
        <f ca="1">(IF(Tuition!H92&lt;(40500),PMT(6.8%/12,120,Tuition!H92+(Tuition!H92*0.0105),0,0),PMT(6.8%/12,120,Tuition!H92+((40500)*0.0105),0,0)+PMT(7.9%/12,120,(Tuition!H92-(40500))+((Tuition!H92-(40500))*0.042),0,0)))+(IF(Tuition!I92&lt;(40500),PMT(6.8%/12,120,Tuition!I92+(Tuition!I92*0.0105),0,0),PMT(6.8%/12,120,Tuition!I92+((40500)*0.0105),0,0)+PMT(7.9%/12,120,(Tuition!I92-(40500))+((Tuition!I92-(40500))*0.042),0,0)))+(IF(Tuition!J92&lt;(40500),PMT(6.8%/12,120,Tuition!J92+(Tuition!J92*0.0105),0,0),PMT(6.8%/12,120,Tuition!J92+((40500)*0.0105),0,0)+PMT(7.9%/12,120,(Tuition!J92-(40500))+((Tuition!J92-(40500))*0.042),0,0)))+(IF(Tuition!K92&lt;(40500),PMT(6.8%/12,120,Tuition!K92+(Tuition!K92*0.0105),0,0),PMT(6.8%/12,120,Tuition!K92+((40500)*0.0105),0,0)+PMT(7.9%/12,120,(Tuition!K92-(40500))+((Tuition!K92-(40500))*0.042),0,0)))</f>
        <v>-3362.519321574322</v>
      </c>
      <c r="G91" s="101">
        <f ca="1">(IF(Tuition!H92&lt;(40500),PMT(6.8%/12,300,Tuition!H92+(Tuition!H92*0.0105),0,0),PMT(6.8%/12,300,Tuition!H92+((40500)*0.0105),0,0)+PMT(7.9%/12,300,(Tuition!H92-(40500))+((Tuition!H92-(40500))*0.042),0,0)))+(IF(Tuition!I92&lt;(40500),PMT(6.8%/12,300,Tuition!I92+(Tuition!I92*0.0105),0,0),PMT(6.8%/12,300,Tuition!I92+((40500)*0.0105),0,0)+PMT(7.9%/12,300,(Tuition!I92-(40500))+((Tuition!I92-(40500))*0.042),0,0)))+(IF(Tuition!J92&lt;(40500),PMT(6.8%/12,300,Tuition!J92+(Tuition!J92*0.0105),0,0),PMT(6.8%/12,300,Tuition!J92+((40500)*0.0105),0,0)+PMT(7.9%/12,300,(Tuition!J92-(40500))+((Tuition!J92-(40500))*0.042),0,0)))+(IF(Tuition!K92&lt;(40500),PMT(6.8%/12,300,Tuition!K92+(Tuition!K92*0.0105),0,0),PMT(6.8%/12,300,Tuition!K92+((40500)*0.0105),0,0)+PMT(7.9%/12,300,(Tuition!K92-(40500))+((Tuition!K92-(40500))*0.042),0,0)))</f>
        <v>-2051.4278383003825</v>
      </c>
      <c r="H91" s="110"/>
      <c r="I91" s="99">
        <f t="shared" si="8"/>
        <v>-130525.23882720676</v>
      </c>
      <c r="J91" s="104">
        <f t="shared" si="9"/>
        <v>-196805.8453853252</v>
      </c>
      <c r="K91" s="104">
        <f t="shared" si="10"/>
        <v>-403502.31858891866</v>
      </c>
      <c r="L91" s="100">
        <f t="shared" si="11"/>
        <v>-615428.3514901147</v>
      </c>
    </row>
    <row r="92" spans="1:12" s="80" customFormat="1" ht="14.25" customHeight="1">
      <c r="A92" s="107" t="s">
        <v>256</v>
      </c>
      <c r="B92" s="83">
        <f ca="1">Tuition!E93</f>
        <v>141715.92498716392</v>
      </c>
      <c r="C92" s="89">
        <f ca="1">(IF(Tuition!A93&lt;(40500),PMT(6.8%/12,120,Tuition!A93+(Tuition!A93*0.0105),0,0),PMT(6.8%/12,120,Tuition!A93+((40500)*0.0105),0,0)+PMT(7.9%/12,120,(Tuition!A93-(40500))+((Tuition!A93-(40500))*0.042),0,0)))+(IF(Tuition!B93&lt;(40500),PMT(6.8%/12,120,Tuition!B93+(Tuition!B93*0.0105),0,0),PMT(6.8%/12,120,Tuition!B93+((40500)*0.0105),0,0)+PMT(7.9%/12,120,(Tuition!B93-(40500))+((Tuition!B93-(40500))*0.042),0,0)))+(IF(Tuition!C93&lt;(40500),PMT(6.8%/12,120,Tuition!C93+(Tuition!C93*0.0105),0,0),PMT(6.8%/12,120,Tuition!C93+((40500)*0.0105),0,0)+PMT(7.9%/12,120,(Tuition!C93-(40500))+((Tuition!C93-(40500))*0.042),0,0)))+(IF(Tuition!D93&lt;(40500),PMT(6.8%/12,120,Tuition!D93+(Tuition!D93*0.0105),0,0),PMT(6.8%/12,120,Tuition!D93+((40500)*0.0105),0,0)+PMT(7.9%/12,120,(Tuition!D93-(40500))+((Tuition!D93-(40500))*0.042),0,0)))</f>
        <v>-1911.83461590045</v>
      </c>
      <c r="D92" s="102">
        <f ca="1">(IF(Tuition!A93&lt;(40500),PMT(6.8%/12,300,Tuition!A93+(Tuition!A93*0.0105),0,0),PMT(6.8%/12,300,Tuition!A93+((40500)*0.0105),0,0)+PMT(7.9%/12,300,(Tuition!A93-(40500))+((Tuition!A93-(40500))*0.042),0,0)))+(IF(Tuition!B93&lt;(40500),PMT(6.8%/12,300,Tuition!B93+(Tuition!B93*0.0105),0,0),PMT(6.8%/12,300,Tuition!B93+((40500)*0.0105),0,0)+PMT(7.9%/12,300,(Tuition!B93-(40500))+((Tuition!B93-(40500))*0.042),0,0)))+(IF(Tuition!C93&lt;(40500),PMT(6.8%/12,300,Tuition!C93+(Tuition!C93*0.0105),0,0),PMT(6.8%/12,300,Tuition!C93+((40500)*0.0105),0,0)+PMT(7.9%/12,300,(Tuition!C93-(40500))+((Tuition!C93-(40500))*0.042),0,0)))+(IF(Tuition!D93&lt;(40500),PMT(6.8%/12,300,Tuition!D93+(Tuition!D93*0.0105),0,0),PMT(6.8%/12,300,Tuition!D93+((40500)*0.0105),0,0)+PMT(7.9%/12,300,(Tuition!D93-(40500))+((Tuition!D93-(40500))*0.042),0,0)))</f>
        <v>-1161.1442521963063</v>
      </c>
      <c r="E92" s="86">
        <f ca="1">Tuition!G93</f>
        <v>283815.6989838992</v>
      </c>
      <c r="F92" s="90">
        <f ca="1">(IF(Tuition!H93&lt;(40500),PMT(6.8%/12,120,Tuition!H93+(Tuition!H93*0.0105),0,0),PMT(6.8%/12,120,Tuition!H93+((40500)*0.0105),0,0)+PMT(7.9%/12,120,(Tuition!H93-(40500))+((Tuition!H93-(40500))*0.042),0,0)))+(IF(Tuition!I93&lt;(40500),PMT(6.8%/12,120,Tuition!I93+(Tuition!I93*0.0105),0,0),PMT(6.8%/12,120,Tuition!I93+((40500)*0.0105),0,0)+PMT(7.9%/12,120,(Tuition!I93-(40500))+((Tuition!I93-(40500))*0.042),0,0)))+(IF(Tuition!J93&lt;(40500),PMT(6.8%/12,120,Tuition!J93+(Tuition!J93*0.0105),0,0),PMT(6.8%/12,120,Tuition!J93+((40500)*0.0105),0,0)+PMT(7.9%/12,120,(Tuition!J93-(40500))+((Tuition!J93-(40500))*0.042),0,0)))+(IF(Tuition!K93&lt;(40500),PMT(6.8%/12,120,Tuition!K93+(Tuition!K93*0.0105),0,0),PMT(6.8%/12,120,Tuition!K93+((40500)*0.0105),0,0)+PMT(7.9%/12,120,(Tuition!K93-(40500))+((Tuition!K93-(40500))*0.042),0,0)))</f>
        <v>-4887.1161097607737</v>
      </c>
      <c r="G92" s="102">
        <f ca="1">(IF(Tuition!H93&lt;(40500),PMT(6.8%/12,300,Tuition!H93+(Tuition!H93*0.0105),0,0),PMT(6.8%/12,300,Tuition!H93+((40500)*0.0105),0,0)+PMT(7.9%/12,300,(Tuition!H93-(40500))+((Tuition!H93-(40500))*0.042),0,0)))+(IF(Tuition!I93&lt;(40500),PMT(6.8%/12,300,Tuition!I93+(Tuition!I93*0.0105),0,0),PMT(6.8%/12,300,Tuition!I93+((40500)*0.0105),0,0)+PMT(7.9%/12,300,(Tuition!I93-(40500))+((Tuition!I93-(40500))*0.042),0,0)))+(IF(Tuition!J93&lt;(40500),PMT(6.8%/12,300,Tuition!J93+(Tuition!J93*0.0105),0,0),PMT(6.8%/12,300,Tuition!J93+((40500)*0.0105),0,0)+PMT(7.9%/12,300,(Tuition!J93-(40500))+((Tuition!J93-(40500))*0.042),0,0)))+(IF(Tuition!K93&lt;(40500),PMT(6.8%/12,300,Tuition!K93+(Tuition!K93*0.0105),0,0),PMT(6.8%/12,300,Tuition!K93+((40500)*0.0105),0,0)+PMT(7.9%/12,300,(Tuition!K93-(40500))+((Tuition!K93-(40500))*0.042),0,0)))</f>
        <v>-2996.1021130310046</v>
      </c>
      <c r="H92" s="108"/>
      <c r="I92" s="89">
        <f t="shared" si="8"/>
        <v>-229420.153908054</v>
      </c>
      <c r="J92" s="102">
        <f t="shared" si="9"/>
        <v>-348343.27565889189</v>
      </c>
      <c r="K92" s="102">
        <f t="shared" si="10"/>
        <v>-586453.93317129288</v>
      </c>
      <c r="L92" s="91">
        <f t="shared" si="11"/>
        <v>-898830.63390930137</v>
      </c>
    </row>
    <row r="93" spans="1:12" ht="14.25" customHeight="1">
      <c r="A93" s="109" t="s">
        <v>257</v>
      </c>
      <c r="B93" s="84">
        <f ca="1">Tuition!E94</f>
        <v>84327.756096024008</v>
      </c>
      <c r="C93" s="92">
        <f ca="1">(IF(Tuition!A94&lt;(40500),PMT(6.8%/12,120,Tuition!A94+(Tuition!A94*0.0105),0,0),PMT(6.8%/12,120,Tuition!A94+((40500)*0.0105),0,0)+PMT(7.9%/12,120,(Tuition!A94-(40500))+((Tuition!A94-(40500))*0.042),0,0)))+(IF(Tuition!B94&lt;(40500),PMT(6.8%/12,120,Tuition!B94+(Tuition!B94*0.0105),0,0),PMT(6.8%/12,120,Tuition!B94+((40500)*0.0105),0,0)+PMT(7.9%/12,120,(Tuition!B94-(40500))+((Tuition!B94-(40500))*0.042),0,0)))+(IF(Tuition!C94&lt;(40500),PMT(6.8%/12,120,Tuition!C94+(Tuition!C94*0.0105),0,0),PMT(6.8%/12,120,Tuition!C94+((40500)*0.0105),0,0)+PMT(7.9%/12,120,(Tuition!C94-(40500))+((Tuition!C94-(40500))*0.042),0,0)))+(IF(Tuition!D94&lt;(40500),PMT(6.8%/12,120,Tuition!D94+(Tuition!D94*0.0105),0,0),PMT(6.8%/12,120,Tuition!D94+((40500)*0.0105),0,0)+PMT(7.9%/12,120,(Tuition!D94-(40500))+((Tuition!D94-(40500))*0.042),0,0)))</f>
        <v>-980.63629082050966</v>
      </c>
      <c r="D93" s="101">
        <f ca="1">(IF(Tuition!A94&lt;(40500),PMT(6.8%/12,300,Tuition!A94+(Tuition!A94*0.0105),0,0),PMT(6.8%/12,300,Tuition!A94+((40500)*0.0105),0,0)+PMT(7.9%/12,300,(Tuition!A94-(40500))+((Tuition!A94-(40500))*0.042),0,0)))+(IF(Tuition!B94&lt;(40500),PMT(6.8%/12,300,Tuition!B94+(Tuition!B94*0.0105),0,0),PMT(6.8%/12,300,Tuition!B94+((40500)*0.0105),0,0)+PMT(7.9%/12,300,(Tuition!B94-(40500))+((Tuition!B94-(40500))*0.042),0,0)))+(IF(Tuition!C94&lt;(40500),PMT(6.8%/12,300,Tuition!C94+(Tuition!C94*0.0105),0,0),PMT(6.8%/12,300,Tuition!C94+((40500)*0.0105),0,0)+PMT(7.9%/12,300,(Tuition!C94-(40500))+((Tuition!C94-(40500))*0.042),0,0)))+(IF(Tuition!D94&lt;(40500),PMT(6.8%/12,300,Tuition!D94+(Tuition!D94*0.0105),0,0),PMT(6.8%/12,300,Tuition!D94+((40500)*0.0105),0,0)+PMT(7.9%/12,300,(Tuition!D94-(40500))+((Tuition!D94-(40500))*0.042),0,0)))</f>
        <v>-591.44102999406118</v>
      </c>
      <c r="E93" s="87">
        <f ca="1">Tuition!G94</f>
        <v>202536.17980939377</v>
      </c>
      <c r="F93" s="93">
        <f ca="1">(IF(Tuition!H94&lt;(40500),PMT(6.8%/12,120,Tuition!H94+(Tuition!H94*0.0105),0,0),PMT(6.8%/12,120,Tuition!H94+((40500)*0.0105),0,0)+PMT(7.9%/12,120,(Tuition!H94-(40500))+((Tuition!H94-(40500))*0.042),0,0)))+(IF(Tuition!I94&lt;(40500),PMT(6.8%/12,120,Tuition!I94+(Tuition!I94*0.0105),0,0),PMT(6.8%/12,120,Tuition!I94+((40500)*0.0105),0,0)+PMT(7.9%/12,120,(Tuition!I94-(40500))+((Tuition!I94-(40500))*0.042),0,0)))+(IF(Tuition!J94&lt;(40500),PMT(6.8%/12,120,Tuition!J94+(Tuition!J94*0.0105),0,0),PMT(6.8%/12,120,Tuition!J94+((40500)*0.0105),0,0)+PMT(7.9%/12,120,(Tuition!J94-(40500))+((Tuition!J94-(40500))*0.042),0,0)))+(IF(Tuition!K94&lt;(40500),PMT(6.8%/12,120,Tuition!K94+(Tuition!K94*0.0105),0,0),PMT(6.8%/12,120,Tuition!K94+((40500)*0.0105),0,0)+PMT(7.9%/12,120,(Tuition!K94-(40500))+((Tuition!K94-(40500))*0.042),0,0)))</f>
        <v>-2860.6110173149173</v>
      </c>
      <c r="G93" s="101">
        <f ca="1">(IF(Tuition!H94&lt;(40500),PMT(6.8%/12,300,Tuition!H94+(Tuition!H94*0.0105),0,0),PMT(6.8%/12,300,Tuition!H94+((40500)*0.0105),0,0)+PMT(7.9%/12,300,(Tuition!H94-(40500))+((Tuition!H94-(40500))*0.042),0,0)))+(IF(Tuition!I94&lt;(40500),PMT(6.8%/12,300,Tuition!I94+(Tuition!I94*0.0105),0,0),PMT(6.8%/12,300,Tuition!I94+((40500)*0.0105),0,0)+PMT(7.9%/12,300,(Tuition!I94-(40500))+((Tuition!I94-(40500))*0.042),0,0)))+(IF(Tuition!J94&lt;(40500),PMT(6.8%/12,300,Tuition!J94+(Tuition!J94*0.0105),0,0),PMT(6.8%/12,300,Tuition!J94+((40500)*0.0105),0,0)+PMT(7.9%/12,300,(Tuition!J94-(40500))+((Tuition!J94-(40500))*0.042),0,0)))+(IF(Tuition!K94&lt;(40500),PMT(6.8%/12,300,Tuition!K94+(Tuition!K94*0.0105),0,0),PMT(6.8%/12,300,Tuition!K94+((40500)*0.0105),0,0)+PMT(7.9%/12,300,(Tuition!K94-(40500))+((Tuition!K94-(40500))*0.042),0,0)))</f>
        <v>-1740.7652770264647</v>
      </c>
      <c r="H93" s="110"/>
      <c r="I93" s="99">
        <f t="shared" si="8"/>
        <v>-117676.35489846116</v>
      </c>
      <c r="J93" s="104">
        <f t="shared" si="9"/>
        <v>-177432.30899821836</v>
      </c>
      <c r="K93" s="104">
        <f t="shared" si="10"/>
        <v>-343273.32207779004</v>
      </c>
      <c r="L93" s="100">
        <f t="shared" si="11"/>
        <v>-522229.5831079394</v>
      </c>
    </row>
    <row r="94" spans="1:12" s="80" customFormat="1" ht="14.25" customHeight="1">
      <c r="A94" s="107" t="s">
        <v>258</v>
      </c>
      <c r="B94" s="83">
        <f ca="1">Tuition!E95</f>
        <v>84327.756096024008</v>
      </c>
      <c r="C94" s="89">
        <f ca="1">(IF(Tuition!A95&lt;(40500),PMT(6.8%/12,120,Tuition!A95+(Tuition!A95*0.0105),0,0),PMT(6.8%/12,120,Tuition!A95+((40500)*0.0105),0,0)+PMT(7.9%/12,120,(Tuition!A95-(40500))+((Tuition!A95-(40500))*0.042),0,0)))+(IF(Tuition!B95&lt;(40500),PMT(6.8%/12,120,Tuition!B95+(Tuition!B95*0.0105),0,0),PMT(6.8%/12,120,Tuition!B95+((40500)*0.0105),0,0)+PMT(7.9%/12,120,(Tuition!B95-(40500))+((Tuition!B95-(40500))*0.042),0,0)))+(IF(Tuition!C95&lt;(40500),PMT(6.8%/12,120,Tuition!C95+(Tuition!C95*0.0105),0,0),PMT(6.8%/12,120,Tuition!C95+((40500)*0.0105),0,0)+PMT(7.9%/12,120,(Tuition!C95-(40500))+((Tuition!C95-(40500))*0.042),0,0)))+(IF(Tuition!D95&lt;(40500),PMT(6.8%/12,120,Tuition!D95+(Tuition!D95*0.0105),0,0),PMT(6.8%/12,120,Tuition!D95+((40500)*0.0105),0,0)+PMT(7.9%/12,120,(Tuition!D95-(40500))+((Tuition!D95-(40500))*0.042),0,0)))</f>
        <v>-980.63629082050966</v>
      </c>
      <c r="D94" s="102">
        <f ca="1">(IF(Tuition!A95&lt;(40500),PMT(6.8%/12,300,Tuition!A95+(Tuition!A95*0.0105),0,0),PMT(6.8%/12,300,Tuition!A95+((40500)*0.0105),0,0)+PMT(7.9%/12,300,(Tuition!A95-(40500))+((Tuition!A95-(40500))*0.042),0,0)))+(IF(Tuition!B95&lt;(40500),PMT(6.8%/12,300,Tuition!B95+(Tuition!B95*0.0105),0,0),PMT(6.8%/12,300,Tuition!B95+((40500)*0.0105),0,0)+PMT(7.9%/12,300,(Tuition!B95-(40500))+((Tuition!B95-(40500))*0.042),0,0)))+(IF(Tuition!C95&lt;(40500),PMT(6.8%/12,300,Tuition!C95+(Tuition!C95*0.0105),0,0),PMT(6.8%/12,300,Tuition!C95+((40500)*0.0105),0,0)+PMT(7.9%/12,300,(Tuition!C95-(40500))+((Tuition!C95-(40500))*0.042),0,0)))+(IF(Tuition!D95&lt;(40500),PMT(6.8%/12,300,Tuition!D95+(Tuition!D95*0.0105),0,0),PMT(6.8%/12,300,Tuition!D95+((40500)*0.0105),0,0)+PMT(7.9%/12,300,(Tuition!D95-(40500))+((Tuition!D95-(40500))*0.042),0,0)))</f>
        <v>-591.44102999406118</v>
      </c>
      <c r="E94" s="86">
        <f ca="1">Tuition!G95</f>
        <v>110700.80970623999</v>
      </c>
      <c r="F94" s="90">
        <f ca="1">(IF(Tuition!H95&lt;(40500),PMT(6.8%/12,120,Tuition!H95+(Tuition!H95*0.0105),0,0),PMT(6.8%/12,120,Tuition!H95+((40500)*0.0105),0,0)+PMT(7.9%/12,120,(Tuition!H95-(40500))+((Tuition!H95-(40500))*0.042),0,0)))+(IF(Tuition!I95&lt;(40500),PMT(6.8%/12,120,Tuition!I95+(Tuition!I95*0.0105),0,0),PMT(6.8%/12,120,Tuition!I95+((40500)*0.0105),0,0)+PMT(7.9%/12,120,(Tuition!I95-(40500))+((Tuition!I95-(40500))*0.042),0,0)))+(IF(Tuition!J95&lt;(40500),PMT(6.8%/12,120,Tuition!J95+(Tuition!J95*0.0105),0,0),PMT(6.8%/12,120,Tuition!J95+((40500)*0.0105),0,0)+PMT(7.9%/12,120,(Tuition!J95-(40500))+((Tuition!J95-(40500))*0.042),0,0)))+(IF(Tuition!K95&lt;(40500),PMT(6.8%/12,120,Tuition!K95+(Tuition!K95*0.0105),0,0),PMT(6.8%/12,120,Tuition!K95+((40500)*0.0105),0,0)+PMT(7.9%/12,120,(Tuition!K95-(40500))+((Tuition!K95-(40500))*0.042),0,0)))</f>
        <v>-1345.7535837108571</v>
      </c>
      <c r="G94" s="102">
        <f ca="1">(IF(Tuition!H95&lt;(40500),PMT(6.8%/12,300,Tuition!H95+(Tuition!H95*0.0105),0,0),PMT(6.8%/12,300,Tuition!H95+((40500)*0.0105),0,0)+PMT(7.9%/12,300,(Tuition!H95-(40500))+((Tuition!H95-(40500))*0.042),0,0)))+(IF(Tuition!I95&lt;(40500),PMT(6.8%/12,300,Tuition!I95+(Tuition!I95*0.0105),0,0),PMT(6.8%/12,300,Tuition!I95+((40500)*0.0105),0,0)+PMT(7.9%/12,300,(Tuition!I95-(40500))+((Tuition!I95-(40500))*0.042),0,0)))+(IF(Tuition!J95&lt;(40500),PMT(6.8%/12,300,Tuition!J95+(Tuition!J95*0.0105),0,0),PMT(6.8%/12,300,Tuition!J95+((40500)*0.0105),0,0)+PMT(7.9%/12,300,(Tuition!J95-(40500))+((Tuition!J95-(40500))*0.042),0,0)))+(IF(Tuition!K95&lt;(40500),PMT(6.8%/12,300,Tuition!K95+(Tuition!K95*0.0105),0,0),PMT(6.8%/12,300,Tuition!K95+((40500)*0.0105),0,0)+PMT(7.9%/12,300,(Tuition!K95-(40500))+((Tuition!K95-(40500))*0.042),0,0)))</f>
        <v>-813.43963161209729</v>
      </c>
      <c r="H94" s="108"/>
      <c r="I94" s="89">
        <f t="shared" si="8"/>
        <v>-117676.35489846116</v>
      </c>
      <c r="J94" s="102">
        <f t="shared" si="9"/>
        <v>-177432.30899821836</v>
      </c>
      <c r="K94" s="102">
        <f t="shared" si="10"/>
        <v>-161490.43004530284</v>
      </c>
      <c r="L94" s="91">
        <f t="shared" si="11"/>
        <v>-244031.88948362917</v>
      </c>
    </row>
    <row r="95" spans="1:12" ht="14.25" customHeight="1">
      <c r="A95" s="109" t="s">
        <v>259</v>
      </c>
      <c r="B95" s="84">
        <f ca="1">Tuition!E96</f>
        <v>83251.54148688</v>
      </c>
      <c r="C95" s="92">
        <f ca="1">(IF(Tuition!A96&lt;(40500),PMT(6.8%/12,120,Tuition!A96+(Tuition!A96*0.0105),0,0),PMT(6.8%/12,120,Tuition!A96+((40500)*0.0105),0,0)+PMT(7.9%/12,120,(Tuition!A96-(40500))+((Tuition!A96-(40500))*0.042),0,0)))+(IF(Tuition!B96&lt;(40500),PMT(6.8%/12,120,Tuition!B96+(Tuition!B96*0.0105),0,0),PMT(6.8%/12,120,Tuition!B96+((40500)*0.0105),0,0)+PMT(7.9%/12,120,(Tuition!B96-(40500))+((Tuition!B96-(40500))*0.042),0,0)))+(IF(Tuition!C96&lt;(40500),PMT(6.8%/12,120,Tuition!C96+(Tuition!C96*0.0105),0,0),PMT(6.8%/12,120,Tuition!C96+((40500)*0.0105),0,0)+PMT(7.9%/12,120,(Tuition!C96-(40500))+((Tuition!C96-(40500))*0.042),0,0)))+(IF(Tuition!D96&lt;(40500),PMT(6.8%/12,120,Tuition!D96+(Tuition!D96*0.0105),0,0),PMT(6.8%/12,120,Tuition!D96+((40500)*0.0105),0,0)+PMT(7.9%/12,120,(Tuition!D96-(40500))+((Tuition!D96-(40500))*0.042),0,0)))</f>
        <v>-968.12113387460352</v>
      </c>
      <c r="D95" s="101">
        <f ca="1">(IF(Tuition!A96&lt;(40500),PMT(6.8%/12,300,Tuition!A96+(Tuition!A96*0.0105),0,0),PMT(6.8%/12,300,Tuition!A96+((40500)*0.0105),0,0)+PMT(7.9%/12,300,(Tuition!A96-(40500))+((Tuition!A96-(40500))*0.042),0,0)))+(IF(Tuition!B96&lt;(40500),PMT(6.8%/12,300,Tuition!B96+(Tuition!B96*0.0105),0,0),PMT(6.8%/12,300,Tuition!B96+((40500)*0.0105),0,0)+PMT(7.9%/12,300,(Tuition!B96-(40500))+((Tuition!B96-(40500))*0.042),0,0)))+(IF(Tuition!C96&lt;(40500),PMT(6.8%/12,300,Tuition!C96+(Tuition!C96*0.0105),0,0),PMT(6.8%/12,300,Tuition!C96+((40500)*0.0105),0,0)+PMT(7.9%/12,300,(Tuition!C96-(40500))+((Tuition!C96-(40500))*0.042),0,0)))+(IF(Tuition!D96&lt;(40500),PMT(6.8%/12,300,Tuition!D96+(Tuition!D96*0.0105),0,0),PMT(6.8%/12,300,Tuition!D96+((40500)*0.0105),0,0)+PMT(7.9%/12,300,(Tuition!D96-(40500))+((Tuition!D96-(40500))*0.042),0,0)))</f>
        <v>-583.89289274489749</v>
      </c>
      <c r="E95" s="87">
        <f ca="1">Tuition!G96</f>
        <v>188466.20518752001</v>
      </c>
      <c r="F95" s="93">
        <f ca="1">(IF(Tuition!H96&lt;(40500),PMT(6.8%/12,120,Tuition!H96+(Tuition!H96*0.0105),0,0),PMT(6.8%/12,120,Tuition!H96+((40500)*0.0105),0,0)+PMT(7.9%/12,120,(Tuition!H96-(40500))+((Tuition!H96-(40500))*0.042),0,0)))+(IF(Tuition!I96&lt;(40500),PMT(6.8%/12,120,Tuition!I96+(Tuition!I96*0.0105),0,0),PMT(6.8%/12,120,Tuition!I96+((40500)*0.0105),0,0)+PMT(7.9%/12,120,(Tuition!I96-(40500))+((Tuition!I96-(40500))*0.042),0,0)))+(IF(Tuition!J96&lt;(40500),PMT(6.8%/12,120,Tuition!J96+(Tuition!J96*0.0105),0,0),PMT(6.8%/12,120,Tuition!J96+((40500)*0.0105),0,0)+PMT(7.9%/12,120,(Tuition!J96-(40500))+((Tuition!J96-(40500))*0.042),0,0)))+(IF(Tuition!K96&lt;(40500),PMT(6.8%/12,120,Tuition!K96+(Tuition!K96*0.0105),0,0),PMT(6.8%/12,120,Tuition!K96+((40500)*0.0105),0,0)+PMT(7.9%/12,120,(Tuition!K96-(40500))+((Tuition!K96-(40500))*0.042),0,0)))</f>
        <v>-2521.589684988287</v>
      </c>
      <c r="G95" s="101">
        <f ca="1">(IF(Tuition!H96&lt;(40500),PMT(6.8%/12,300,Tuition!H96+(Tuition!H96*0.0105),0,0),PMT(6.8%/12,300,Tuition!H96+((40500)*0.0105),0,0)+PMT(7.9%/12,300,(Tuition!H96-(40500))+((Tuition!H96-(40500))*0.042),0,0)))+(IF(Tuition!I96&lt;(40500),PMT(6.8%/12,300,Tuition!I96+(Tuition!I96*0.0105),0,0),PMT(6.8%/12,300,Tuition!I96+((40500)*0.0105),0,0)+PMT(7.9%/12,300,(Tuition!I96-(40500))+((Tuition!I96-(40500))*0.042),0,0)))+(IF(Tuition!J96&lt;(40500),PMT(6.8%/12,300,Tuition!J96+(Tuition!J96*0.0105),0,0),PMT(6.8%/12,300,Tuition!J96+((40500)*0.0105),0,0)+PMT(7.9%/12,300,(Tuition!J96-(40500))+((Tuition!J96-(40500))*0.042),0,0)))+(IF(Tuition!K96&lt;(40500),PMT(6.8%/12,300,Tuition!K96+(Tuition!K96*0.0105),0,0),PMT(6.8%/12,300,Tuition!K96+((40500)*0.0105),0,0)+PMT(7.9%/12,300,(Tuition!K96-(40500))+((Tuition!K96-(40500))*0.042),0,0)))</f>
        <v>-1530.9236893633658</v>
      </c>
      <c r="H95" s="110"/>
      <c r="I95" s="99">
        <f t="shared" si="8"/>
        <v>-116174.53606495242</v>
      </c>
      <c r="J95" s="104">
        <f t="shared" si="9"/>
        <v>-175167.86782346925</v>
      </c>
      <c r="K95" s="104">
        <f t="shared" si="10"/>
        <v>-302590.76219859446</v>
      </c>
      <c r="L95" s="100">
        <f t="shared" si="11"/>
        <v>-459277.10680900974</v>
      </c>
    </row>
    <row r="96" spans="1:12" s="80" customFormat="1" ht="14.25" customHeight="1">
      <c r="A96" s="107" t="s">
        <v>260</v>
      </c>
      <c r="B96" s="83">
        <f ca="1">Tuition!E97</f>
        <v>109431.85592162937</v>
      </c>
      <c r="C96" s="89">
        <f ca="1">(IF(Tuition!A97&lt;(40500),PMT(6.8%/12,120,Tuition!A97+(Tuition!A97*0.0105),0,0),PMT(6.8%/12,120,Tuition!A97+((40500)*0.0105),0,0)+PMT(7.9%/12,120,(Tuition!A97-(40500))+((Tuition!A97-(40500))*0.042),0,0)))+(IF(Tuition!B97&lt;(40500),PMT(6.8%/12,120,Tuition!B97+(Tuition!B97*0.0105),0,0),PMT(6.8%/12,120,Tuition!B97+((40500)*0.0105),0,0)+PMT(7.9%/12,120,(Tuition!B97-(40500))+((Tuition!B97-(40500))*0.042),0,0)))+(IF(Tuition!C97&lt;(40500),PMT(6.8%/12,120,Tuition!C97+(Tuition!C97*0.0105),0,0),PMT(6.8%/12,120,Tuition!C97+((40500)*0.0105),0,0)+PMT(7.9%/12,120,(Tuition!C97-(40500))+((Tuition!C97-(40500))*0.042),0,0)))+(IF(Tuition!D97&lt;(40500),PMT(6.8%/12,120,Tuition!D97+(Tuition!D97*0.0105),0,0),PMT(6.8%/12,120,Tuition!D97+((40500)*0.0105),0,0)+PMT(7.9%/12,120,(Tuition!D97-(40500))+((Tuition!D97-(40500))*0.042),0,0)))</f>
        <v>-1272.5685380077457</v>
      </c>
      <c r="D96" s="102">
        <f ca="1">(IF(Tuition!A97&lt;(40500),PMT(6.8%/12,300,Tuition!A97+(Tuition!A97*0.0105),0,0),PMT(6.8%/12,300,Tuition!A97+((40500)*0.0105),0,0)+PMT(7.9%/12,300,(Tuition!A97-(40500))+((Tuition!A97-(40500))*0.042),0,0)))+(IF(Tuition!B97&lt;(40500),PMT(6.8%/12,300,Tuition!B97+(Tuition!B97*0.0105),0,0),PMT(6.8%/12,300,Tuition!B97+((40500)*0.0105),0,0)+PMT(7.9%/12,300,(Tuition!B97-(40500))+((Tuition!B97-(40500))*0.042),0,0)))+(IF(Tuition!C97&lt;(40500),PMT(6.8%/12,300,Tuition!C97+(Tuition!C97*0.0105),0,0),PMT(6.8%/12,300,Tuition!C97+((40500)*0.0105),0,0)+PMT(7.9%/12,300,(Tuition!C97-(40500))+((Tuition!C97-(40500))*0.042),0,0)))+(IF(Tuition!D97&lt;(40500),PMT(6.8%/12,300,Tuition!D97+(Tuition!D97*0.0105),0,0),PMT(6.8%/12,300,Tuition!D97+((40500)*0.0105),0,0)+PMT(7.9%/12,300,(Tuition!D97-(40500))+((Tuition!D97-(40500))*0.042),0,0)))</f>
        <v>-767.51110875938275</v>
      </c>
      <c r="E96" s="86">
        <f ca="1">Tuition!G97</f>
        <v>208113.71460722171</v>
      </c>
      <c r="F96" s="90">
        <f ca="1">(IF(Tuition!H97&lt;(40500),PMT(6.8%/12,120,Tuition!H97+(Tuition!H97*0.0105),0,0),PMT(6.8%/12,120,Tuition!H97+((40500)*0.0105),0,0)+PMT(7.9%/12,120,(Tuition!H97-(40500))+((Tuition!H97-(40500))*0.042),0,0)))+(IF(Tuition!I97&lt;(40500),PMT(6.8%/12,120,Tuition!I97+(Tuition!I97*0.0105),0,0),PMT(6.8%/12,120,Tuition!I97+((40500)*0.0105),0,0)+PMT(7.9%/12,120,(Tuition!I97-(40500))+((Tuition!I97-(40500))*0.042),0,0)))+(IF(Tuition!J97&lt;(40500),PMT(6.8%/12,120,Tuition!J97+(Tuition!J97*0.0105),0,0),PMT(6.8%/12,120,Tuition!J97+((40500)*0.0105),0,0)+PMT(7.9%/12,120,(Tuition!J97-(40500))+((Tuition!J97-(40500))*0.042),0,0)))+(IF(Tuition!K97&lt;(40500),PMT(6.8%/12,120,Tuition!K97+(Tuition!K97*0.0105),0,0),PMT(6.8%/12,120,Tuition!K97+((40500)*0.0105),0,0)+PMT(7.9%/12,120,(Tuition!K97-(40500))+((Tuition!K97-(40500))*0.042),0,0)))</f>
        <v>-2995.0038168099563</v>
      </c>
      <c r="G96" s="102">
        <f ca="1">(IF(Tuition!H97&lt;(40500),PMT(6.8%/12,300,Tuition!H97+(Tuition!H97*0.0105),0,0),PMT(6.8%/12,300,Tuition!H97+((40500)*0.0105),0,0)+PMT(7.9%/12,300,(Tuition!H97-(40500))+((Tuition!H97-(40500))*0.042),0,0)))+(IF(Tuition!I97&lt;(40500),PMT(6.8%/12,300,Tuition!I97+(Tuition!I97*0.0105),0,0),PMT(6.8%/12,300,Tuition!I97+((40500)*0.0105),0,0)+PMT(7.9%/12,300,(Tuition!I97-(40500))+((Tuition!I97-(40500))*0.042),0,0)))+(IF(Tuition!J97&lt;(40500),PMT(6.8%/12,300,Tuition!J97+(Tuition!J97*0.0105),0,0),PMT(6.8%/12,300,Tuition!J97+((40500)*0.0105),0,0)+PMT(7.9%/12,300,(Tuition!J97-(40500))+((Tuition!J97-(40500))*0.042),0,0)))+(IF(Tuition!K97&lt;(40500),PMT(6.8%/12,300,Tuition!K97+(Tuition!K97*0.0105),0,0),PMT(6.8%/12,300,Tuition!K97+((40500)*0.0105),0,0)+PMT(7.9%/12,300,(Tuition!K97-(40500))+((Tuition!K97-(40500))*0.042),0,0)))</f>
        <v>-1823.9494183398997</v>
      </c>
      <c r="H96" s="108"/>
      <c r="I96" s="89">
        <f t="shared" si="8"/>
        <v>-152708.22456092949</v>
      </c>
      <c r="J96" s="102">
        <f t="shared" si="9"/>
        <v>-230253.33262781482</v>
      </c>
      <c r="K96" s="102">
        <f t="shared" si="10"/>
        <v>-359400.45801719476</v>
      </c>
      <c r="L96" s="91">
        <f t="shared" si="11"/>
        <v>-547184.8255019699</v>
      </c>
    </row>
    <row r="97" spans="1:12" ht="14.25" customHeight="1">
      <c r="A97" s="109" t="s">
        <v>261</v>
      </c>
      <c r="B97" s="84">
        <f ca="1">Tuition!E98</f>
        <v>150821.94189806189</v>
      </c>
      <c r="C97" s="92">
        <f ca="1">(IF(Tuition!A98&lt;(40500),PMT(6.8%/12,120,Tuition!A98+(Tuition!A98*0.0105),0,0),PMT(6.8%/12,120,Tuition!A98+((40500)*0.0105),0,0)+PMT(7.9%/12,120,(Tuition!A98-(40500))+((Tuition!A98-(40500))*0.042),0,0)))+(IF(Tuition!B98&lt;(40500),PMT(6.8%/12,120,Tuition!B98+(Tuition!B98*0.0105),0,0),PMT(6.8%/12,120,Tuition!B98+((40500)*0.0105),0,0)+PMT(7.9%/12,120,(Tuition!B98-(40500))+((Tuition!B98-(40500))*0.042),0,0)))+(IF(Tuition!C98&lt;(40500),PMT(6.8%/12,120,Tuition!C98+(Tuition!C98*0.0105),0,0),PMT(6.8%/12,120,Tuition!C98+((40500)*0.0105),0,0)+PMT(7.9%/12,120,(Tuition!C98-(40500))+((Tuition!C98-(40500))*0.042),0,0)))+(IF(Tuition!D98&lt;(40500),PMT(6.8%/12,120,Tuition!D98+(Tuition!D98*0.0105),0,0),PMT(6.8%/12,120,Tuition!D98+((40500)*0.0105),0,0)+PMT(7.9%/12,120,(Tuition!D98-(40500))+((Tuition!D98-(40500))*0.042),0,0)))</f>
        <v>-1772.1611162679867</v>
      </c>
      <c r="D97" s="101">
        <f ca="1">(IF(Tuition!A98&lt;(40500),PMT(6.8%/12,300,Tuition!A98+(Tuition!A98*0.0105),0,0),PMT(6.8%/12,300,Tuition!A98+((40500)*0.0105),0,0)+PMT(7.9%/12,300,(Tuition!A98-(40500))+((Tuition!A98-(40500))*0.042),0,0)))+(IF(Tuition!B98&lt;(40500),PMT(6.8%/12,300,Tuition!B98+(Tuition!B98*0.0105),0,0),PMT(6.8%/12,300,Tuition!B98+((40500)*0.0105),0,0)+PMT(7.9%/12,300,(Tuition!B98-(40500))+((Tuition!B98-(40500))*0.042),0,0)))+(IF(Tuition!C98&lt;(40500),PMT(6.8%/12,300,Tuition!C98+(Tuition!C98*0.0105),0,0),PMT(6.8%/12,300,Tuition!C98+((40500)*0.0105),0,0)+PMT(7.9%/12,300,(Tuition!C98-(40500))+((Tuition!C98-(40500))*0.042),0,0)))+(IF(Tuition!D98&lt;(40500),PMT(6.8%/12,300,Tuition!D98+(Tuition!D98*0.0105),0,0),PMT(6.8%/12,300,Tuition!D98+((40500)*0.0105),0,0)+PMT(7.9%/12,300,(Tuition!D98-(40500))+((Tuition!D98-(40500))*0.042),0,0)))</f>
        <v>-1069.384759859237</v>
      </c>
      <c r="E97" s="87">
        <f ca="1">Tuition!G98</f>
        <v>324660.30299907847</v>
      </c>
      <c r="F97" s="93">
        <f ca="1">(IF(Tuition!H98&lt;(40500),PMT(6.8%/12,120,Tuition!H98+(Tuition!H98*0.0105),0,0),PMT(6.8%/12,120,Tuition!H98+((40500)*0.0105),0,0)+PMT(7.9%/12,120,(Tuition!H98-(40500))+((Tuition!H98-(40500))*0.042),0,0)))+(IF(Tuition!I98&lt;(40500),PMT(6.8%/12,120,Tuition!I98+(Tuition!I98*0.0105),0,0),PMT(6.8%/12,120,Tuition!I98+((40500)*0.0105),0,0)+PMT(7.9%/12,120,(Tuition!I98-(40500))+((Tuition!I98-(40500))*0.042),0,0)))+(IF(Tuition!J98&lt;(40500),PMT(6.8%/12,120,Tuition!J98+(Tuition!J98*0.0105),0,0),PMT(6.8%/12,120,Tuition!J98+((40500)*0.0105),0,0)+PMT(7.9%/12,120,(Tuition!J98-(40500))+((Tuition!J98-(40500))*0.042),0,0)))+(IF(Tuition!K98&lt;(40500),PMT(6.8%/12,120,Tuition!K98+(Tuition!K98*0.0105),0,0),PMT(6.8%/12,120,Tuition!K98+((40500)*0.0105),0,0)+PMT(7.9%/12,120,(Tuition!K98-(40500))+((Tuition!K98-(40500))*0.042),0,0)))</f>
        <v>-5803.2377146383169</v>
      </c>
      <c r="G97" s="101">
        <f ca="1">(IF(Tuition!H98&lt;(40500),PMT(6.8%/12,300,Tuition!H98+(Tuition!H98*0.0105),0,0),PMT(6.8%/12,300,Tuition!H98+((40500)*0.0105),0,0)+PMT(7.9%/12,300,(Tuition!H98-(40500))+((Tuition!H98-(40500))*0.042),0,0)))+(IF(Tuition!I98&lt;(40500),PMT(6.8%/12,300,Tuition!I98+(Tuition!I98*0.0105),0,0),PMT(6.8%/12,300,Tuition!I98+((40500)*0.0105),0,0)+PMT(7.9%/12,300,(Tuition!I98-(40500))+((Tuition!I98-(40500))*0.042),0,0)))+(IF(Tuition!J98&lt;(40500),PMT(6.8%/12,300,Tuition!J98+(Tuition!J98*0.0105),0,0),PMT(6.8%/12,300,Tuition!J98+((40500)*0.0105),0,0)+PMT(7.9%/12,300,(Tuition!J98-(40500))+((Tuition!J98-(40500))*0.042),0,0)))+(IF(Tuition!K98&lt;(40500),PMT(6.8%/12,300,Tuition!K98+(Tuition!K98*0.0105),0,0),PMT(6.8%/12,300,Tuition!K98+((40500)*0.0105),0,0)+PMT(7.9%/12,300,(Tuition!K98-(40500))+((Tuition!K98-(40500))*0.042),0,0)))</f>
        <v>-3562.141689621194</v>
      </c>
      <c r="H97" s="110"/>
      <c r="I97" s="99">
        <f t="shared" si="8"/>
        <v>-212659.3339521584</v>
      </c>
      <c r="J97" s="104">
        <f t="shared" si="9"/>
        <v>-320815.42795777111</v>
      </c>
      <c r="K97" s="104">
        <f t="shared" si="10"/>
        <v>-696388.52575659798</v>
      </c>
      <c r="L97" s="100">
        <f t="shared" si="11"/>
        <v>-1068642.5068863581</v>
      </c>
    </row>
    <row r="98" spans="1:12" s="80" customFormat="1" ht="14.25" customHeight="1">
      <c r="A98" s="107" t="s">
        <v>262</v>
      </c>
      <c r="B98" s="83">
        <f ca="1">Tuition!E99</f>
        <v>150821.94189806189</v>
      </c>
      <c r="C98" s="89">
        <f ca="1">(IF(Tuition!A99&lt;(40500),PMT(6.8%/12,120,Tuition!A99+(Tuition!A99*0.0105),0,0),PMT(6.8%/12,120,Tuition!A99+((40500)*0.0105),0,0)+PMT(7.9%/12,120,(Tuition!A99-(40500))+((Tuition!A99-(40500))*0.042),0,0)))+(IF(Tuition!B99&lt;(40500),PMT(6.8%/12,120,Tuition!B99+(Tuition!B99*0.0105),0,0),PMT(6.8%/12,120,Tuition!B99+((40500)*0.0105),0,0)+PMT(7.9%/12,120,(Tuition!B99-(40500))+((Tuition!B99-(40500))*0.042),0,0)))+(IF(Tuition!C99&lt;(40500),PMT(6.8%/12,120,Tuition!C99+(Tuition!C99*0.0105),0,0),PMT(6.8%/12,120,Tuition!C99+((40500)*0.0105),0,0)+PMT(7.9%/12,120,(Tuition!C99-(40500))+((Tuition!C99-(40500))*0.042),0,0)))+(IF(Tuition!D99&lt;(40500),PMT(6.8%/12,120,Tuition!D99+(Tuition!D99*0.0105),0,0),PMT(6.8%/12,120,Tuition!D99+((40500)*0.0105),0,0)+PMT(7.9%/12,120,(Tuition!D99-(40500))+((Tuition!D99-(40500))*0.042),0,0)))</f>
        <v>-1772.1611162679867</v>
      </c>
      <c r="D98" s="102">
        <f ca="1">(IF(Tuition!A99&lt;(40500),PMT(6.8%/12,300,Tuition!A99+(Tuition!A99*0.0105),0,0),PMT(6.8%/12,300,Tuition!A99+((40500)*0.0105),0,0)+PMT(7.9%/12,300,(Tuition!A99-(40500))+((Tuition!A99-(40500))*0.042),0,0)))+(IF(Tuition!B99&lt;(40500),PMT(6.8%/12,300,Tuition!B99+(Tuition!B99*0.0105),0,0),PMT(6.8%/12,300,Tuition!B99+((40500)*0.0105),0,0)+PMT(7.9%/12,300,(Tuition!B99-(40500))+((Tuition!B99-(40500))*0.042),0,0)))+(IF(Tuition!C99&lt;(40500),PMT(6.8%/12,300,Tuition!C99+(Tuition!C99*0.0105),0,0),PMT(6.8%/12,300,Tuition!C99+((40500)*0.0105),0,0)+PMT(7.9%/12,300,(Tuition!C99-(40500))+((Tuition!C99-(40500))*0.042),0,0)))+(IF(Tuition!D99&lt;(40500),PMT(6.8%/12,300,Tuition!D99+(Tuition!D99*0.0105),0,0),PMT(6.8%/12,300,Tuition!D99+((40500)*0.0105),0,0)+PMT(7.9%/12,300,(Tuition!D99-(40500))+((Tuition!D99-(40500))*0.042),0,0)))</f>
        <v>-1069.384759859237</v>
      </c>
      <c r="E98" s="86">
        <f ca="1">Tuition!G99</f>
        <v>189606.15549710189</v>
      </c>
      <c r="F98" s="90">
        <f ca="1">(IF(Tuition!H99&lt;(40500),PMT(6.8%/12,120,Tuition!H99+(Tuition!H99*0.0105),0,0),PMT(6.8%/12,120,Tuition!H99+((40500)*0.0105),0,0)+PMT(7.9%/12,120,(Tuition!H99-(40500))+((Tuition!H99-(40500))*0.042),0,0)))+(IF(Tuition!I99&lt;(40500),PMT(6.8%/12,120,Tuition!I99+(Tuition!I99*0.0105),0,0),PMT(6.8%/12,120,Tuition!I99+((40500)*0.0105),0,0)+PMT(7.9%/12,120,(Tuition!I99-(40500))+((Tuition!I99-(40500))*0.042),0,0)))+(IF(Tuition!J99&lt;(40500),PMT(6.8%/12,120,Tuition!J99+(Tuition!J99*0.0105),0,0),PMT(6.8%/12,120,Tuition!J99+((40500)*0.0105),0,0)+PMT(7.9%/12,120,(Tuition!J99-(40500))+((Tuition!J99-(40500))*0.042),0,0)))+(IF(Tuition!K99&lt;(40500),PMT(6.8%/12,120,Tuition!K99+(Tuition!K99*0.0105),0,0),PMT(6.8%/12,120,Tuition!K99+((40500)*0.0105),0,0)+PMT(7.9%/12,120,(Tuition!K99-(40500))+((Tuition!K99-(40500))*0.042),0,0)))</f>
        <v>-2621.2749609868888</v>
      </c>
      <c r="G98" s="102">
        <f ca="1">(IF(Tuition!H99&lt;(40500),PMT(6.8%/12,300,Tuition!H99+(Tuition!H99*0.0105),0,0),PMT(6.8%/12,300,Tuition!H99+((40500)*0.0105),0,0)+PMT(7.9%/12,300,(Tuition!H99-(40500))+((Tuition!H99-(40500))*0.042),0,0)))+(IF(Tuition!I99&lt;(40500),PMT(6.8%/12,300,Tuition!I99+(Tuition!I99*0.0105),0,0),PMT(6.8%/12,300,Tuition!I99+((40500)*0.0105),0,0)+PMT(7.9%/12,300,(Tuition!I99-(40500))+((Tuition!I99-(40500))*0.042),0,0)))+(IF(Tuition!J99&lt;(40500),PMT(6.8%/12,300,Tuition!J99+(Tuition!J99*0.0105),0,0),PMT(6.8%/12,300,Tuition!J99+((40500)*0.0105),0,0)+PMT(7.9%/12,300,(Tuition!J99-(40500))+((Tuition!J99-(40500))*0.042),0,0)))+(IF(Tuition!K99&lt;(40500),PMT(6.8%/12,300,Tuition!K99+(Tuition!K99*0.0105),0,0),PMT(6.8%/12,300,Tuition!K99+((40500)*0.0105),0,0)+PMT(7.9%/12,300,(Tuition!K99-(40500))+((Tuition!K99-(40500))*0.042),0,0)))</f>
        <v>-1593.6924424370318</v>
      </c>
      <c r="H98" s="108"/>
      <c r="I98" s="89">
        <f t="shared" si="8"/>
        <v>-212659.3339521584</v>
      </c>
      <c r="J98" s="102">
        <f t="shared" si="9"/>
        <v>-320815.42795777111</v>
      </c>
      <c r="K98" s="102">
        <f t="shared" si="10"/>
        <v>-314552.99531842663</v>
      </c>
      <c r="L98" s="91">
        <f t="shared" si="11"/>
        <v>-478107.73273110954</v>
      </c>
    </row>
    <row r="99" spans="1:12" ht="14.25" customHeight="1">
      <c r="A99" s="109" t="s">
        <v>263</v>
      </c>
      <c r="B99" s="84">
        <f ca="1">Tuition!E100</f>
        <v>198662.02621611668</v>
      </c>
      <c r="C99" s="92">
        <f ca="1">(IF(Tuition!A100&lt;(40500),PMT(6.8%/12,120,Tuition!A100+(Tuition!A100*0.0105),0,0),PMT(6.8%/12,120,Tuition!A100+((40500)*0.0105),0,0)+PMT(7.9%/12,120,(Tuition!A100-(40500))+((Tuition!A100-(40500))*0.042),0,0)))+(IF(Tuition!B100&lt;(40500),PMT(6.8%/12,120,Tuition!B100+(Tuition!B100*0.0105),0,0),PMT(6.8%/12,120,Tuition!B100+((40500)*0.0105),0,0)+PMT(7.9%/12,120,(Tuition!B100-(40500))+((Tuition!B100-(40500))*0.042),0,0)))+(IF(Tuition!C100&lt;(40500),PMT(6.8%/12,120,Tuition!C100+(Tuition!C100*0.0105),0,0),PMT(6.8%/12,120,Tuition!C100+((40500)*0.0105),0,0)+PMT(7.9%/12,120,(Tuition!C100-(40500))+((Tuition!C100-(40500))*0.042),0,0)))+(IF(Tuition!D100&lt;(40500),PMT(6.8%/12,120,Tuition!D100+(Tuition!D100*0.0105),0,0),PMT(6.8%/12,120,Tuition!D100+((40500)*0.0105),0,0)+PMT(7.9%/12,120,(Tuition!D100-(40500))+((Tuition!D100-(40500))*0.042),0,0)))</f>
        <v>-2767.2618288388485</v>
      </c>
      <c r="D99" s="101">
        <f ca="1">(IF(Tuition!A100&lt;(40500),PMT(6.8%/12,300,Tuition!A100+(Tuition!A100*0.0105),0,0),PMT(6.8%/12,300,Tuition!A100+((40500)*0.0105),0,0)+PMT(7.9%/12,300,(Tuition!A100-(40500))+((Tuition!A100-(40500))*0.042),0,0)))+(IF(Tuition!B100&lt;(40500),PMT(6.8%/12,300,Tuition!B100+(Tuition!B100*0.0105),0,0),PMT(6.8%/12,300,Tuition!B100+((40500)*0.0105),0,0)+PMT(7.9%/12,300,(Tuition!B100-(40500))+((Tuition!B100-(40500))*0.042),0,0)))+(IF(Tuition!C100&lt;(40500),PMT(6.8%/12,300,Tuition!C100+(Tuition!C100*0.0105),0,0),PMT(6.8%/12,300,Tuition!C100+((40500)*0.0105),0,0)+PMT(7.9%/12,300,(Tuition!C100-(40500))+((Tuition!C100-(40500))*0.042),0,0)))+(IF(Tuition!D100&lt;(40500),PMT(6.8%/12,300,Tuition!D100+(Tuition!D100*0.0105),0,0),PMT(6.8%/12,300,Tuition!D100+((40500)*0.0105),0,0)+PMT(7.9%/12,300,(Tuition!D100-(40500))+((Tuition!D100-(40500))*0.042),0,0)))</f>
        <v>-1682.9856034512113</v>
      </c>
      <c r="E99" s="87">
        <f ca="1">Tuition!G100</f>
        <v>248979.28381030168</v>
      </c>
      <c r="F99" s="93">
        <f ca="1">(IF(Tuition!H100&lt;(40500),PMT(6.8%/12,120,Tuition!H100+(Tuition!H100*0.0105),0,0),PMT(6.8%/12,120,Tuition!H100+((40500)*0.0105),0,0)+PMT(7.9%/12,120,(Tuition!H100-(40500))+((Tuition!H100-(40500))*0.042),0,0)))+(IF(Tuition!I100&lt;(40500),PMT(6.8%/12,120,Tuition!I100+(Tuition!I100*0.0105),0,0),PMT(6.8%/12,120,Tuition!I100+((40500)*0.0105),0,0)+PMT(7.9%/12,120,(Tuition!I100-(40500))+((Tuition!I100-(40500))*0.042),0,0)))+(IF(Tuition!J100&lt;(40500),PMT(6.8%/12,120,Tuition!J100+(Tuition!J100*0.0105),0,0),PMT(6.8%/12,120,Tuition!J100+((40500)*0.0105),0,0)+PMT(7.9%/12,120,(Tuition!J100-(40500))+((Tuition!J100-(40500))*0.042),0,0)))+(IF(Tuition!K100&lt;(40500),PMT(6.8%/12,120,Tuition!K100+(Tuition!K100*0.0105),0,0),PMT(6.8%/12,120,Tuition!K100+((40500)*0.0105),0,0)+PMT(7.9%/12,120,(Tuition!K100-(40500))+((Tuition!K100-(40500))*0.042),0,0)))</f>
        <v>-3979.675082383942</v>
      </c>
      <c r="G99" s="101">
        <f ca="1">(IF(Tuition!H100&lt;(40500),PMT(6.8%/12,300,Tuition!H100+(Tuition!H100*0.0105),0,0),PMT(6.8%/12,300,Tuition!H100+((40500)*0.0105),0,0)+PMT(7.9%/12,300,(Tuition!H100-(40500))+((Tuition!H100-(40500))*0.042),0,0)))+(IF(Tuition!I100&lt;(40500),PMT(6.8%/12,300,Tuition!I100+(Tuition!I100*0.0105),0,0),PMT(6.8%/12,300,Tuition!I100+((40500)*0.0105),0,0)+PMT(7.9%/12,300,(Tuition!I100-(40500))+((Tuition!I100-(40500))*0.042),0,0)))+(IF(Tuition!J100&lt;(40500),PMT(6.8%/12,300,Tuition!J100+(Tuition!J100*0.0105),0,0),PMT(6.8%/12,300,Tuition!J100+((40500)*0.0105),0,0)+PMT(7.9%/12,300,(Tuition!J100-(40500))+((Tuition!J100-(40500))*0.042),0,0)))+(IF(Tuition!K100&lt;(40500),PMT(6.8%/12,300,Tuition!K100+(Tuition!K100*0.0105),0,0),PMT(6.8%/12,300,Tuition!K100+((40500)*0.0105),0,0)+PMT(7.9%/12,300,(Tuition!K100-(40500))+((Tuition!K100-(40500))*0.042),0,0)))</f>
        <v>-2433.4242861196212</v>
      </c>
      <c r="H99" s="110"/>
      <c r="I99" s="99">
        <f t="shared" si="8"/>
        <v>-332071.41946066183</v>
      </c>
      <c r="J99" s="104">
        <f t="shared" si="9"/>
        <v>-504895.68103536341</v>
      </c>
      <c r="K99" s="104">
        <f t="shared" si="10"/>
        <v>-477561.00988607306</v>
      </c>
      <c r="L99" s="100">
        <f t="shared" si="11"/>
        <v>-730027.28583588637</v>
      </c>
    </row>
    <row r="100" spans="1:12" s="80" customFormat="1" ht="14.25" customHeight="1">
      <c r="A100" s="107" t="s">
        <v>264</v>
      </c>
      <c r="B100" s="83">
        <f ca="1">Tuition!E101</f>
        <v>100364.46694862421</v>
      </c>
      <c r="C100" s="89">
        <f ca="1">(IF(Tuition!A101&lt;(40500),PMT(6.8%/12,120,Tuition!A101+(Tuition!A101*0.0105),0,0),PMT(6.8%/12,120,Tuition!A101+((40500)*0.0105),0,0)+PMT(7.9%/12,120,(Tuition!A101-(40500))+((Tuition!A101-(40500))*0.042),0,0)))+(IF(Tuition!B101&lt;(40500),PMT(6.8%/12,120,Tuition!B101+(Tuition!B101*0.0105),0,0),PMT(6.8%/12,120,Tuition!B101+((40500)*0.0105),0,0)+PMT(7.9%/12,120,(Tuition!B101-(40500))+((Tuition!B101-(40500))*0.042),0,0)))+(IF(Tuition!C101&lt;(40500),PMT(6.8%/12,120,Tuition!C101+(Tuition!C101*0.0105),0,0),PMT(6.8%/12,120,Tuition!C101+((40500)*0.0105),0,0)+PMT(7.9%/12,120,(Tuition!C101-(40500))+((Tuition!C101-(40500))*0.042),0,0)))+(IF(Tuition!D101&lt;(40500),PMT(6.8%/12,120,Tuition!D101+(Tuition!D101*0.0105),0,0),PMT(6.8%/12,120,Tuition!D101+((40500)*0.0105),0,0)+PMT(7.9%/12,120,(Tuition!D101-(40500))+((Tuition!D101-(40500))*0.042),0,0)))</f>
        <v>-1167.1250742946895</v>
      </c>
      <c r="D100" s="102">
        <f ca="1">(IF(Tuition!A101&lt;(40500),PMT(6.8%/12,300,Tuition!A101+(Tuition!A101*0.0105),0,0),PMT(6.8%/12,300,Tuition!A101+((40500)*0.0105),0,0)+PMT(7.9%/12,300,(Tuition!A101-(40500))+((Tuition!A101-(40500))*0.042),0,0)))+(IF(Tuition!B101&lt;(40500),PMT(6.8%/12,300,Tuition!B101+(Tuition!B101*0.0105),0,0),PMT(6.8%/12,300,Tuition!B101+((40500)*0.0105),0,0)+PMT(7.9%/12,300,(Tuition!B101-(40500))+((Tuition!B101-(40500))*0.042),0,0)))+(IF(Tuition!C101&lt;(40500),PMT(6.8%/12,300,Tuition!C101+(Tuition!C101*0.0105),0,0),PMT(6.8%/12,300,Tuition!C101+((40500)*0.0105),0,0)+PMT(7.9%/12,300,(Tuition!C101-(40500))+((Tuition!C101-(40500))*0.042),0,0)))+(IF(Tuition!D101&lt;(40500),PMT(6.8%/12,300,Tuition!D101+(Tuition!D101*0.0105),0,0),PMT(6.8%/12,300,Tuition!D101+((40500)*0.0105),0,0)+PMT(7.9%/12,300,(Tuition!D101-(40500))+((Tuition!D101-(40500))*0.042),0,0)))</f>
        <v>-703.91608237869366</v>
      </c>
      <c r="E100" s="86">
        <f ca="1">Tuition!G101</f>
        <v>229302.11495651214</v>
      </c>
      <c r="F100" s="90">
        <f ca="1">(IF(Tuition!H101&lt;(40500),PMT(6.8%/12,120,Tuition!H101+(Tuition!H101*0.0105),0,0),PMT(6.8%/12,120,Tuition!H101+((40500)*0.0105),0,0)+PMT(7.9%/12,120,(Tuition!H101-(40500))+((Tuition!H101-(40500))*0.042),0,0)))+(IF(Tuition!I101&lt;(40500),PMT(6.8%/12,120,Tuition!I101+(Tuition!I101*0.0105),0,0),PMT(6.8%/12,120,Tuition!I101+((40500)*0.0105),0,0)+PMT(7.9%/12,120,(Tuition!I101-(40500))+((Tuition!I101-(40500))*0.042),0,0)))+(IF(Tuition!J101&lt;(40500),PMT(6.8%/12,120,Tuition!J101+(Tuition!J101*0.0105),0,0),PMT(6.8%/12,120,Tuition!J101+((40500)*0.0105),0,0)+PMT(7.9%/12,120,(Tuition!J101-(40500))+((Tuition!J101-(40500))*0.042),0,0)))+(IF(Tuition!K101&lt;(40500),PMT(6.8%/12,120,Tuition!K101+(Tuition!K101*0.0105),0,0),PMT(6.8%/12,120,Tuition!K101+((40500)*0.0105),0,0)+PMT(7.9%/12,120,(Tuition!K101-(40500))+((Tuition!K101-(40500))*0.042),0,0)))</f>
        <v>-3505.5462953385959</v>
      </c>
      <c r="G100" s="102">
        <f ca="1">(IF(Tuition!H101&lt;(40500),PMT(6.8%/12,300,Tuition!H101+(Tuition!H101*0.0105),0,0),PMT(6.8%/12,300,Tuition!H101+((40500)*0.0105),0,0)+PMT(7.9%/12,300,(Tuition!H101-(40500))+((Tuition!H101-(40500))*0.042),0,0)))+(IF(Tuition!I101&lt;(40500),PMT(6.8%/12,300,Tuition!I101+(Tuition!I101*0.0105),0,0),PMT(6.8%/12,300,Tuition!I101+((40500)*0.0105),0,0)+PMT(7.9%/12,300,(Tuition!I101-(40500))+((Tuition!I101-(40500))*0.042),0,0)))+(IF(Tuition!J101&lt;(40500),PMT(6.8%/12,300,Tuition!J101+(Tuition!J101*0.0105),0,0),PMT(6.8%/12,300,Tuition!J101+((40500)*0.0105),0,0)+PMT(7.9%/12,300,(Tuition!J101-(40500))+((Tuition!J101-(40500))*0.042),0,0)))+(IF(Tuition!K101&lt;(40500),PMT(6.8%/12,300,Tuition!K101+(Tuition!K101*0.0105),0,0),PMT(6.8%/12,300,Tuition!K101+((40500)*0.0105),0,0)+PMT(7.9%/12,300,(Tuition!K101-(40500))+((Tuition!K101-(40500))*0.042),0,0)))</f>
        <v>-2139.9562121563013</v>
      </c>
      <c r="H100" s="108"/>
      <c r="I100" s="89">
        <f t="shared" si="8"/>
        <v>-140055.00891536273</v>
      </c>
      <c r="J100" s="102">
        <f t="shared" si="9"/>
        <v>-211174.8247136081</v>
      </c>
      <c r="K100" s="102">
        <f t="shared" si="10"/>
        <v>-420665.55544063152</v>
      </c>
      <c r="L100" s="91">
        <f t="shared" si="11"/>
        <v>-641986.86364689039</v>
      </c>
    </row>
    <row r="101" spans="1:12" ht="14.25" customHeight="1">
      <c r="A101" s="109" t="s">
        <v>265</v>
      </c>
      <c r="B101" s="84">
        <f ca="1">Tuition!E102</f>
        <v>106347.07410607091</v>
      </c>
      <c r="C101" s="92">
        <f ca="1">(IF(Tuition!A102&lt;(40500),PMT(6.8%/12,120,Tuition!A102+(Tuition!A102*0.0105),0,0),PMT(6.8%/12,120,Tuition!A102+((40500)*0.0105),0,0)+PMT(7.9%/12,120,(Tuition!A102-(40500))+((Tuition!A102-(40500))*0.042),0,0)))+(IF(Tuition!B102&lt;(40500),PMT(6.8%/12,120,Tuition!B102+(Tuition!B102*0.0105),0,0),PMT(6.8%/12,120,Tuition!B102+((40500)*0.0105),0,0)+PMT(7.9%/12,120,(Tuition!B102-(40500))+((Tuition!B102-(40500))*0.042),0,0)))+(IF(Tuition!C102&lt;(40500),PMT(6.8%/12,120,Tuition!C102+(Tuition!C102*0.0105),0,0),PMT(6.8%/12,120,Tuition!C102+((40500)*0.0105),0,0)+PMT(7.9%/12,120,(Tuition!C102-(40500))+((Tuition!C102-(40500))*0.042),0,0)))+(IF(Tuition!D102&lt;(40500),PMT(6.8%/12,120,Tuition!D102+(Tuition!D102*0.0105),0,0),PMT(6.8%/12,120,Tuition!D102+((40500)*0.0105),0,0)+PMT(7.9%/12,120,(Tuition!D102-(40500))+((Tuition!D102-(40500))*0.042),0,0)))</f>
        <v>-1236.6960194249532</v>
      </c>
      <c r="D101" s="101">
        <f ca="1">(IF(Tuition!A102&lt;(40500),PMT(6.8%/12,300,Tuition!A102+(Tuition!A102*0.0105),0,0),PMT(6.8%/12,300,Tuition!A102+((40500)*0.0105),0,0)+PMT(7.9%/12,300,(Tuition!A102-(40500))+((Tuition!A102-(40500))*0.042),0,0)))+(IF(Tuition!B102&lt;(40500),PMT(6.8%/12,300,Tuition!B102+(Tuition!B102*0.0105),0,0),PMT(6.8%/12,300,Tuition!B102+((40500)*0.0105),0,0)+PMT(7.9%/12,300,(Tuition!B102-(40500))+((Tuition!B102-(40500))*0.042),0,0)))+(IF(Tuition!C102&lt;(40500),PMT(6.8%/12,300,Tuition!C102+(Tuition!C102*0.0105),0,0),PMT(6.8%/12,300,Tuition!C102+((40500)*0.0105),0,0)+PMT(7.9%/12,300,(Tuition!C102-(40500))+((Tuition!C102-(40500))*0.042),0,0)))+(IF(Tuition!D102&lt;(40500),PMT(6.8%/12,300,Tuition!D102+(Tuition!D102*0.0105),0,0),PMT(6.8%/12,300,Tuition!D102+((40500)*0.0105),0,0)+PMT(7.9%/12,300,(Tuition!D102-(40500))+((Tuition!D102-(40500))*0.042),0,0)))</f>
        <v>-745.87568741337486</v>
      </c>
      <c r="E101" s="87">
        <f ca="1">Tuition!G102</f>
        <v>162434.0162071338</v>
      </c>
      <c r="F101" s="93">
        <f ca="1">(IF(Tuition!H102&lt;(40500),PMT(6.8%/12,120,Tuition!H102+(Tuition!H102*0.0105),0,0),PMT(6.8%/12,120,Tuition!H102+((40500)*0.0105),0,0)+PMT(7.9%/12,120,(Tuition!H102-(40500))+((Tuition!H102-(40500))*0.042),0,0)))+(IF(Tuition!I102&lt;(40500),PMT(6.8%/12,120,Tuition!I102+(Tuition!I102*0.0105),0,0),PMT(6.8%/12,120,Tuition!I102+((40500)*0.0105),0,0)+PMT(7.9%/12,120,(Tuition!I102-(40500))+((Tuition!I102-(40500))*0.042),0,0)))+(IF(Tuition!J102&lt;(40500),PMT(6.8%/12,120,Tuition!J102+(Tuition!J102*0.0105),0,0),PMT(6.8%/12,120,Tuition!J102+((40500)*0.0105),0,0)+PMT(7.9%/12,120,(Tuition!J102-(40500))+((Tuition!J102-(40500))*0.042),0,0)))+(IF(Tuition!K102&lt;(40500),PMT(6.8%/12,120,Tuition!K102+(Tuition!K102*0.0105),0,0),PMT(6.8%/12,120,Tuition!K102+((40500)*0.0105),0,0)+PMT(7.9%/12,120,(Tuition!K102-(40500))+((Tuition!K102-(40500))*0.042),0,0)))</f>
        <v>-1966.0364454229148</v>
      </c>
      <c r="G101" s="101">
        <f ca="1">(IF(Tuition!H102&lt;(40500),PMT(6.8%/12,300,Tuition!H102+(Tuition!H102*0.0105),0,0),PMT(6.8%/12,300,Tuition!H102+((40500)*0.0105),0,0)+PMT(7.9%/12,300,(Tuition!H102-(40500))+((Tuition!H102-(40500))*0.042),0,0)))+(IF(Tuition!I102&lt;(40500),PMT(6.8%/12,300,Tuition!I102+(Tuition!I102*0.0105),0,0),PMT(6.8%/12,300,Tuition!I102+((40500)*0.0105),0,0)+PMT(7.9%/12,300,(Tuition!I102-(40500))+((Tuition!I102-(40500))*0.042),0,0)))+(IF(Tuition!J102&lt;(40500),PMT(6.8%/12,300,Tuition!J102+(Tuition!J102*0.0105),0,0),PMT(6.8%/12,300,Tuition!J102+((40500)*0.0105),0,0)+PMT(7.9%/12,300,(Tuition!J102-(40500))+((Tuition!J102-(40500))*0.042),0,0)))+(IF(Tuition!K102&lt;(40500),PMT(6.8%/12,300,Tuition!K102+(Tuition!K102*0.0105),0,0),PMT(6.8%/12,300,Tuition!K102+((40500)*0.0105),0,0)+PMT(7.9%/12,300,(Tuition!K102-(40500))+((Tuition!K102-(40500))*0.042),0,0)))</f>
        <v>-1188.1165669308086</v>
      </c>
      <c r="H101" s="110"/>
      <c r="I101" s="99">
        <f t="shared" si="8"/>
        <v>-148403.52233099437</v>
      </c>
      <c r="J101" s="104">
        <f t="shared" si="9"/>
        <v>-223762.70622401245</v>
      </c>
      <c r="K101" s="104">
        <f t="shared" si="10"/>
        <v>-235924.37345074979</v>
      </c>
      <c r="L101" s="100">
        <f t="shared" si="11"/>
        <v>-356434.9700792426</v>
      </c>
    </row>
    <row r="102" spans="1:12" s="80" customFormat="1" ht="14.25" customHeight="1">
      <c r="A102" s="107" t="s">
        <v>266</v>
      </c>
      <c r="B102" s="83">
        <f ca="1">Tuition!E103</f>
        <v>113908.42481895495</v>
      </c>
      <c r="C102" s="89">
        <f ca="1">(IF(Tuition!A103&lt;(40500),PMT(6.8%/12,120,Tuition!A103+(Tuition!A103*0.0105),0,0),PMT(6.8%/12,120,Tuition!A103+((40500)*0.0105),0,0)+PMT(7.9%/12,120,(Tuition!A103-(40500))+((Tuition!A103-(40500))*0.042),0,0)))+(IF(Tuition!B103&lt;(40500),PMT(6.8%/12,120,Tuition!B103+(Tuition!B103*0.0105),0,0),PMT(6.8%/12,120,Tuition!B103+((40500)*0.0105),0,0)+PMT(7.9%/12,120,(Tuition!B103-(40500))+((Tuition!B103-(40500))*0.042),0,0)))+(IF(Tuition!C103&lt;(40500),PMT(6.8%/12,120,Tuition!C103+(Tuition!C103*0.0105),0,0),PMT(6.8%/12,120,Tuition!C103+((40500)*0.0105),0,0)+PMT(7.9%/12,120,(Tuition!C103-(40500))+((Tuition!C103-(40500))*0.042),0,0)))+(IF(Tuition!D103&lt;(40500),PMT(6.8%/12,120,Tuition!D103+(Tuition!D103*0.0105),0,0),PMT(6.8%/12,120,Tuition!D103+((40500)*0.0105),0,0)+PMT(7.9%/12,120,(Tuition!D103-(40500))+((Tuition!D103-(40500))*0.042),0,0)))</f>
        <v>-1324.6259639645928</v>
      </c>
      <c r="D102" s="102">
        <f ca="1">(IF(Tuition!A103&lt;(40500),PMT(6.8%/12,300,Tuition!A103+(Tuition!A103*0.0105),0,0),PMT(6.8%/12,300,Tuition!A103+((40500)*0.0105),0,0)+PMT(7.9%/12,300,(Tuition!A103-(40500))+((Tuition!A103-(40500))*0.042),0,0)))+(IF(Tuition!B103&lt;(40500),PMT(6.8%/12,300,Tuition!B103+(Tuition!B103*0.0105),0,0),PMT(6.8%/12,300,Tuition!B103+((40500)*0.0105),0,0)+PMT(7.9%/12,300,(Tuition!B103-(40500))+((Tuition!B103-(40500))*0.042),0,0)))+(IF(Tuition!C103&lt;(40500),PMT(6.8%/12,300,Tuition!C103+(Tuition!C103*0.0105),0,0),PMT(6.8%/12,300,Tuition!C103+((40500)*0.0105),0,0)+PMT(7.9%/12,300,(Tuition!C103-(40500))+((Tuition!C103-(40500))*0.042),0,0)))+(IF(Tuition!D103&lt;(40500),PMT(6.8%/12,300,Tuition!D103+(Tuition!D103*0.0105),0,0),PMT(6.8%/12,300,Tuition!D103+((40500)*0.0105),0,0)+PMT(7.9%/12,300,(Tuition!D103-(40500))+((Tuition!D103-(40500))*0.042),0,0)))</f>
        <v>-798.9079659988754</v>
      </c>
      <c r="E102" s="86">
        <f ca="1">Tuition!G103</f>
        <v>245473.84992898529</v>
      </c>
      <c r="F102" s="90">
        <f ca="1">(IF(Tuition!H103&lt;(40500),PMT(6.8%/12,120,Tuition!H103+(Tuition!H103*0.0105),0,0),PMT(6.8%/12,120,Tuition!H103+((40500)*0.0105),0,0)+PMT(7.9%/12,120,(Tuition!H103-(40500))+((Tuition!H103-(40500))*0.042),0,0)))+(IF(Tuition!I103&lt;(40500),PMT(6.8%/12,120,Tuition!I103+(Tuition!I103*0.0105),0,0),PMT(6.8%/12,120,Tuition!I103+((40500)*0.0105),0,0)+PMT(7.9%/12,120,(Tuition!I103-(40500))+((Tuition!I103-(40500))*0.042),0,0)))+(IF(Tuition!J103&lt;(40500),PMT(6.8%/12,120,Tuition!J103+(Tuition!J103*0.0105),0,0),PMT(6.8%/12,120,Tuition!J103+((40500)*0.0105),0,0)+PMT(7.9%/12,120,(Tuition!J103-(40500))+((Tuition!J103-(40500))*0.042),0,0)))+(IF(Tuition!K103&lt;(40500),PMT(6.8%/12,120,Tuition!K103+(Tuition!K103*0.0105),0,0),PMT(6.8%/12,120,Tuition!K103+((40500)*0.0105),0,0)+PMT(7.9%/12,120,(Tuition!K103-(40500))+((Tuition!K103-(40500))*0.042),0,0)))</f>
        <v>-3895.2103340979538</v>
      </c>
      <c r="G102" s="102">
        <f ca="1">(IF(Tuition!H103&lt;(40500),PMT(6.8%/12,300,Tuition!H103+(Tuition!H103*0.0105),0,0),PMT(6.8%/12,300,Tuition!H103+((40500)*0.0105),0,0)+PMT(7.9%/12,300,(Tuition!H103-(40500))+((Tuition!H103-(40500))*0.042),0,0)))+(IF(Tuition!I103&lt;(40500),PMT(6.8%/12,300,Tuition!I103+(Tuition!I103*0.0105),0,0),PMT(6.8%/12,300,Tuition!I103+((40500)*0.0105),0,0)+PMT(7.9%/12,300,(Tuition!I103-(40500))+((Tuition!I103-(40500))*0.042),0,0)))+(IF(Tuition!J103&lt;(40500),PMT(6.8%/12,300,Tuition!J103+(Tuition!J103*0.0105),0,0),PMT(6.8%/12,300,Tuition!J103+((40500)*0.0105),0,0)+PMT(7.9%/12,300,(Tuition!J103-(40500))+((Tuition!J103-(40500))*0.042),0,0)))+(IF(Tuition!K103&lt;(40500),PMT(6.8%/12,300,Tuition!K103+(Tuition!K103*0.0105),0,0),PMT(6.8%/12,300,Tuition!K103+((40500)*0.0105),0,0)+PMT(7.9%/12,300,(Tuition!K103-(40500))+((Tuition!K103-(40500))*0.042),0,0)))</f>
        <v>-2381.1437503779371</v>
      </c>
      <c r="H102" s="108"/>
      <c r="I102" s="89">
        <f t="shared" si="8"/>
        <v>-158955.11567575112</v>
      </c>
      <c r="J102" s="102">
        <f t="shared" si="9"/>
        <v>-239672.38979966263</v>
      </c>
      <c r="K102" s="102">
        <f t="shared" si="10"/>
        <v>-467425.24009175447</v>
      </c>
      <c r="L102" s="91">
        <f t="shared" si="11"/>
        <v>-714343.12511338107</v>
      </c>
    </row>
    <row r="103" spans="1:12" ht="14.25" customHeight="1">
      <c r="A103" s="109" t="s">
        <v>267</v>
      </c>
      <c r="B103" s="84">
        <f ca="1">Tuition!E104</f>
        <v>219446.23854988147</v>
      </c>
      <c r="C103" s="92">
        <f ca="1">(IF(Tuition!A104&lt;(40500),PMT(6.8%/12,120,Tuition!A104+(Tuition!A104*0.0105),0,0),PMT(6.8%/12,120,Tuition!A104+((40500)*0.0105),0,0)+PMT(7.9%/12,120,(Tuition!A104-(40500))+((Tuition!A104-(40500))*0.042),0,0)))+(IF(Tuition!B104&lt;(40500),PMT(6.8%/12,120,Tuition!B104+(Tuition!B104*0.0105),0,0),PMT(6.8%/12,120,Tuition!B104+((40500)*0.0105),0,0)+PMT(7.9%/12,120,(Tuition!B104-(40500))+((Tuition!B104-(40500))*0.042),0,0)))+(IF(Tuition!C104&lt;(40500),PMT(6.8%/12,120,Tuition!C104+(Tuition!C104*0.0105),0,0),PMT(6.8%/12,120,Tuition!C104+((40500)*0.0105),0,0)+PMT(7.9%/12,120,(Tuition!C104-(40500))+((Tuition!C104-(40500))*0.042),0,0)))+(IF(Tuition!D104&lt;(40500),PMT(6.8%/12,120,Tuition!D104+(Tuition!D104*0.0105),0,0),PMT(6.8%/12,120,Tuition!D104+((40500)*0.0105),0,0)+PMT(7.9%/12,120,(Tuition!D104-(40500))+((Tuition!D104-(40500))*0.042),0,0)))</f>
        <v>-3268.0652450580978</v>
      </c>
      <c r="D103" s="101">
        <f ca="1">(IF(Tuition!A104&lt;(40500),PMT(6.8%/12,300,Tuition!A104+(Tuition!A104*0.0105),0,0),PMT(6.8%/12,300,Tuition!A104+((40500)*0.0105),0,0)+PMT(7.9%/12,300,(Tuition!A104-(40500))+((Tuition!A104-(40500))*0.042),0,0)))+(IF(Tuition!B104&lt;(40500),PMT(6.8%/12,300,Tuition!B104+(Tuition!B104*0.0105),0,0),PMT(6.8%/12,300,Tuition!B104+((40500)*0.0105),0,0)+PMT(7.9%/12,300,(Tuition!B104-(40500))+((Tuition!B104-(40500))*0.042),0,0)))+(IF(Tuition!C104&lt;(40500),PMT(6.8%/12,300,Tuition!C104+(Tuition!C104*0.0105),0,0),PMT(6.8%/12,300,Tuition!C104+((40500)*0.0105),0,0)+PMT(7.9%/12,300,(Tuition!C104-(40500))+((Tuition!C104-(40500))*0.042),0,0)))+(IF(Tuition!D104&lt;(40500),PMT(6.8%/12,300,Tuition!D104+(Tuition!D104*0.0105),0,0),PMT(6.8%/12,300,Tuition!D104+((40500)*0.0105),0,0)+PMT(7.9%/12,300,(Tuition!D104-(40500))+((Tuition!D104-(40500))*0.042),0,0)))</f>
        <v>-1992.9642801478817</v>
      </c>
      <c r="E103" s="87">
        <f ca="1">Tuition!G104</f>
        <v>249293.29670955433</v>
      </c>
      <c r="F103" s="93">
        <f ca="1">(IF(Tuition!H104&lt;(40500),PMT(6.8%/12,120,Tuition!H104+(Tuition!H104*0.0105),0,0),PMT(6.8%/12,120,Tuition!H104+((40500)*0.0105),0,0)+PMT(7.9%/12,120,(Tuition!H104-(40500))+((Tuition!H104-(40500))*0.042),0,0)))+(IF(Tuition!I104&lt;(40500),PMT(6.8%/12,120,Tuition!I104+(Tuition!I104*0.0105),0,0),PMT(6.8%/12,120,Tuition!I104+((40500)*0.0105),0,0)+PMT(7.9%/12,120,(Tuition!I104-(40500))+((Tuition!I104-(40500))*0.042),0,0)))+(IF(Tuition!J104&lt;(40500),PMT(6.8%/12,120,Tuition!J104+(Tuition!J104*0.0105),0,0),PMT(6.8%/12,120,Tuition!J104+((40500)*0.0105),0,0)+PMT(7.9%/12,120,(Tuition!J104-(40500))+((Tuition!J104-(40500))*0.042),0,0)))+(IF(Tuition!K104&lt;(40500),PMT(6.8%/12,120,Tuition!K104+(Tuition!K104*0.0105),0,0),PMT(6.8%/12,120,Tuition!K104+((40500)*0.0105),0,0)+PMT(7.9%/12,120,(Tuition!K104-(40500))+((Tuition!K104-(40500))*0.042),0,0)))</f>
        <v>-3987.2413413384443</v>
      </c>
      <c r="G103" s="101">
        <f ca="1">(IF(Tuition!H104&lt;(40500),PMT(6.8%/12,300,Tuition!H104+(Tuition!H104*0.0105),0,0),PMT(6.8%/12,300,Tuition!H104+((40500)*0.0105),0,0)+PMT(7.9%/12,300,(Tuition!H104-(40500))+((Tuition!H104-(40500))*0.042),0,0)))+(IF(Tuition!I104&lt;(40500),PMT(6.8%/12,300,Tuition!I104+(Tuition!I104*0.0105),0,0),PMT(6.8%/12,300,Tuition!I104+((40500)*0.0105),0,0)+PMT(7.9%/12,300,(Tuition!I104-(40500))+((Tuition!I104-(40500))*0.042),0,0)))+(IF(Tuition!J104&lt;(40500),PMT(6.8%/12,300,Tuition!J104+(Tuition!J104*0.0105),0,0),PMT(6.8%/12,300,Tuition!J104+((40500)*0.0105),0,0)+PMT(7.9%/12,300,(Tuition!J104-(40500))+((Tuition!J104-(40500))*0.042),0,0)))+(IF(Tuition!K104&lt;(40500),PMT(6.8%/12,300,Tuition!K104+(Tuition!K104*0.0105),0,0),PMT(6.8%/12,300,Tuition!K104+((40500)*0.0105),0,0)+PMT(7.9%/12,300,(Tuition!K104-(40500))+((Tuition!K104-(40500))*0.042),0,0)))</f>
        <v>-2438.1075188259138</v>
      </c>
      <c r="H103" s="110"/>
      <c r="I103" s="99">
        <f t="shared" si="8"/>
        <v>-392167.82940697175</v>
      </c>
      <c r="J103" s="104">
        <f t="shared" si="9"/>
        <v>-597889.28404436447</v>
      </c>
      <c r="K103" s="104">
        <f t="shared" si="10"/>
        <v>-478468.96096061333</v>
      </c>
      <c r="L103" s="100">
        <f t="shared" si="11"/>
        <v>-731432.25564777409</v>
      </c>
    </row>
    <row r="104" spans="1:12" s="80" customFormat="1" ht="14.25" customHeight="1">
      <c r="A104" s="107" t="s">
        <v>268</v>
      </c>
      <c r="B104" s="83">
        <f ca="1">Tuition!E105</f>
        <v>112797.07244769314</v>
      </c>
      <c r="C104" s="89">
        <f ca="1">(IF(Tuition!A105&lt;(40500),PMT(6.8%/12,120,Tuition!A105+(Tuition!A105*0.0105),0,0),PMT(6.8%/12,120,Tuition!A105+((40500)*0.0105),0,0)+PMT(7.9%/12,120,(Tuition!A105-(40500))+((Tuition!A105-(40500))*0.042),0,0)))+(IF(Tuition!B105&lt;(40500),PMT(6.8%/12,120,Tuition!B105+(Tuition!B105*0.0105),0,0),PMT(6.8%/12,120,Tuition!B105+((40500)*0.0105),0,0)+PMT(7.9%/12,120,(Tuition!B105-(40500))+((Tuition!B105-(40500))*0.042),0,0)))+(IF(Tuition!C105&lt;(40500),PMT(6.8%/12,120,Tuition!C105+(Tuition!C105*0.0105),0,0),PMT(6.8%/12,120,Tuition!C105+((40500)*0.0105),0,0)+PMT(7.9%/12,120,(Tuition!C105-(40500))+((Tuition!C105-(40500))*0.042),0,0)))+(IF(Tuition!D105&lt;(40500),PMT(6.8%/12,120,Tuition!D105+(Tuition!D105*0.0105),0,0),PMT(6.8%/12,120,Tuition!D105+((40500)*0.0105),0,0)+PMT(7.9%/12,120,(Tuition!D105-(40500))+((Tuition!D105-(40500))*0.042),0,0)))</f>
        <v>-1311.7021946435193</v>
      </c>
      <c r="D104" s="102">
        <f ca="1">(IF(Tuition!A105&lt;(40500),PMT(6.8%/12,300,Tuition!A105+(Tuition!A105*0.0105),0,0),PMT(6.8%/12,300,Tuition!A105+((40500)*0.0105),0,0)+PMT(7.9%/12,300,(Tuition!A105-(40500))+((Tuition!A105-(40500))*0.042),0,0)))+(IF(Tuition!B105&lt;(40500),PMT(6.8%/12,300,Tuition!B105+(Tuition!B105*0.0105),0,0),PMT(6.8%/12,300,Tuition!B105+((40500)*0.0105),0,0)+PMT(7.9%/12,300,(Tuition!B105-(40500))+((Tuition!B105-(40500))*0.042),0,0)))+(IF(Tuition!C105&lt;(40500),PMT(6.8%/12,300,Tuition!C105+(Tuition!C105*0.0105),0,0),PMT(6.8%/12,300,Tuition!C105+((40500)*0.0105),0,0)+PMT(7.9%/12,300,(Tuition!C105-(40500))+((Tuition!C105-(40500))*0.042),0,0)))+(IF(Tuition!D105&lt;(40500),PMT(6.8%/12,300,Tuition!D105+(Tuition!D105*0.0105),0,0),PMT(6.8%/12,300,Tuition!D105+((40500)*0.0105),0,0)+PMT(7.9%/12,300,(Tuition!D105-(40500))+((Tuition!D105-(40500))*0.042),0,0)))</f>
        <v>-791.11338659139096</v>
      </c>
      <c r="E104" s="86">
        <f ca="1">Tuition!G105</f>
        <v>188358.64722273618</v>
      </c>
      <c r="F104" s="90">
        <f ca="1">(IF(Tuition!H105&lt;(40500),PMT(6.8%/12,120,Tuition!H105+(Tuition!H105*0.0105),0,0),PMT(6.8%/12,120,Tuition!H105+((40500)*0.0105),0,0)+PMT(7.9%/12,120,(Tuition!H105-(40500))+((Tuition!H105-(40500))*0.042),0,0)))+(IF(Tuition!I105&lt;(40500),PMT(6.8%/12,120,Tuition!I105+(Tuition!I105*0.0105),0,0),PMT(6.8%/12,120,Tuition!I105+((40500)*0.0105),0,0)+PMT(7.9%/12,120,(Tuition!I105-(40500))+((Tuition!I105-(40500))*0.042),0,0)))+(IF(Tuition!J105&lt;(40500),PMT(6.8%/12,120,Tuition!J105+(Tuition!J105*0.0105),0,0),PMT(6.8%/12,120,Tuition!J105+((40500)*0.0105),0,0)+PMT(7.9%/12,120,(Tuition!J105-(40500))+((Tuition!J105-(40500))*0.042),0,0)))+(IF(Tuition!K105&lt;(40500),PMT(6.8%/12,120,Tuition!K105+(Tuition!K105*0.0105),0,0),PMT(6.8%/12,120,Tuition!K105+((40500)*0.0105),0,0)+PMT(7.9%/12,120,(Tuition!K105-(40500))+((Tuition!K105-(40500))*0.042),0,0)))</f>
        <v>-2518.9980353582541</v>
      </c>
      <c r="G104" s="102">
        <f ca="1">(IF(Tuition!H105&lt;(40500),PMT(6.8%/12,300,Tuition!H105+(Tuition!H105*0.0105),0,0),PMT(6.8%/12,300,Tuition!H105+((40500)*0.0105),0,0)+PMT(7.9%/12,300,(Tuition!H105-(40500))+((Tuition!H105-(40500))*0.042),0,0)))+(IF(Tuition!I105&lt;(40500),PMT(6.8%/12,300,Tuition!I105+(Tuition!I105*0.0105),0,0),PMT(6.8%/12,300,Tuition!I105+((40500)*0.0105),0,0)+PMT(7.9%/12,300,(Tuition!I105-(40500))+((Tuition!I105-(40500))*0.042),0,0)))+(IF(Tuition!J105&lt;(40500),PMT(6.8%/12,300,Tuition!J105+(Tuition!J105*0.0105),0,0),PMT(6.8%/12,300,Tuition!J105+((40500)*0.0105),0,0)+PMT(7.9%/12,300,(Tuition!J105-(40500))+((Tuition!J105-(40500))*0.042),0,0)))+(IF(Tuition!K105&lt;(40500),PMT(6.8%/12,300,Tuition!K105+(Tuition!K105*0.0105),0,0),PMT(6.8%/12,300,Tuition!K105+((40500)*0.0105),0,0)+PMT(7.9%/12,300,(Tuition!K105-(40500))+((Tuition!K105-(40500))*0.042),0,0)))</f>
        <v>-1529.3195546934312</v>
      </c>
      <c r="H104" s="108"/>
      <c r="I104" s="89">
        <f t="shared" si="8"/>
        <v>-157404.26335722231</v>
      </c>
      <c r="J104" s="102">
        <f t="shared" si="9"/>
        <v>-237334.01597741729</v>
      </c>
      <c r="K104" s="102">
        <f t="shared" si="10"/>
        <v>-302279.76424299052</v>
      </c>
      <c r="L104" s="91">
        <f t="shared" si="11"/>
        <v>-458795.86640802934</v>
      </c>
    </row>
    <row r="105" spans="1:12" ht="14.25" customHeight="1">
      <c r="A105" s="109" t="s">
        <v>269</v>
      </c>
      <c r="B105" s="84">
        <f ca="1">Tuition!E106</f>
        <v>171849.35195058078</v>
      </c>
      <c r="C105" s="92">
        <f ca="1">(IF(Tuition!A106&lt;(40500),PMT(6.8%/12,120,Tuition!A106+(Tuition!A106*0.0105),0,0),PMT(6.8%/12,120,Tuition!A106+((40500)*0.0105),0,0)+PMT(7.9%/12,120,(Tuition!A106-(40500))+((Tuition!A106-(40500))*0.042),0,0)))+(IF(Tuition!B106&lt;(40500),PMT(6.8%/12,120,Tuition!B106+(Tuition!B106*0.0105),0,0),PMT(6.8%/12,120,Tuition!B106+((40500)*0.0105),0,0)+PMT(7.9%/12,120,(Tuition!B106-(40500))+((Tuition!B106-(40500))*0.042),0,0)))+(IF(Tuition!C106&lt;(40500),PMT(6.8%/12,120,Tuition!C106+(Tuition!C106*0.0105),0,0),PMT(6.8%/12,120,Tuition!C106+((40500)*0.0105),0,0)+PMT(7.9%/12,120,(Tuition!C106-(40500))+((Tuition!C106-(40500))*0.042),0,0)))+(IF(Tuition!D106&lt;(40500),PMT(6.8%/12,120,Tuition!D106+(Tuition!D106*0.0105),0,0),PMT(6.8%/12,120,Tuition!D106+((40500)*0.0105),0,0)+PMT(7.9%/12,120,(Tuition!D106-(40500))+((Tuition!D106-(40500))*0.042),0,0)))</f>
        <v>-2148.122333078813</v>
      </c>
      <c r="D105" s="101">
        <f ca="1">(IF(Tuition!A106&lt;(40500),PMT(6.8%/12,300,Tuition!A106+(Tuition!A106*0.0105),0,0),PMT(6.8%/12,300,Tuition!A106+((40500)*0.0105),0,0)+PMT(7.9%/12,300,(Tuition!A106-(40500))+((Tuition!A106-(40500))*0.042),0,0)))+(IF(Tuition!B106&lt;(40500),PMT(6.8%/12,300,Tuition!B106+(Tuition!B106*0.0105),0,0),PMT(6.8%/12,300,Tuition!B106+((40500)*0.0105),0,0)+PMT(7.9%/12,300,(Tuition!B106-(40500))+((Tuition!B106-(40500))*0.042),0,0)))+(IF(Tuition!C106&lt;(40500),PMT(6.8%/12,300,Tuition!C106+(Tuition!C106*0.0105),0,0),PMT(6.8%/12,300,Tuition!C106+((40500)*0.0105),0,0)+PMT(7.9%/12,300,(Tuition!C106-(40500))+((Tuition!C106-(40500))*0.042),0,0)))+(IF(Tuition!D106&lt;(40500),PMT(6.8%/12,300,Tuition!D106+(Tuition!D106*0.0105),0,0),PMT(6.8%/12,300,Tuition!D106+((40500)*0.0105),0,0)+PMT(7.9%/12,300,(Tuition!D106-(40500))+((Tuition!D106-(40500))*0.042),0,0)))</f>
        <v>-1300.1591666705115</v>
      </c>
      <c r="E105" s="87">
        <f ca="1">Tuition!G106</f>
        <v>235440.51917535067</v>
      </c>
      <c r="F105" s="93">
        <f ca="1">(IF(Tuition!H106&lt;(40500),PMT(6.8%/12,120,Tuition!H106+(Tuition!H106*0.0105),0,0),PMT(6.8%/12,120,Tuition!H106+((40500)*0.0105),0,0)+PMT(7.9%/12,120,(Tuition!H106-(40500))+((Tuition!H106-(40500))*0.042),0,0)))+(IF(Tuition!I106&lt;(40500),PMT(6.8%/12,120,Tuition!I106+(Tuition!I106*0.0105),0,0),PMT(6.8%/12,120,Tuition!I106+((40500)*0.0105),0,0)+PMT(7.9%/12,120,(Tuition!I106-(40500))+((Tuition!I106-(40500))*0.042),0,0)))+(IF(Tuition!J106&lt;(40500),PMT(6.8%/12,120,Tuition!J106+(Tuition!J106*0.0105),0,0),PMT(6.8%/12,120,Tuition!J106+((40500)*0.0105),0,0)+PMT(7.9%/12,120,(Tuition!J106-(40500))+((Tuition!J106-(40500))*0.042),0,0)))+(IF(Tuition!K106&lt;(40500),PMT(6.8%/12,120,Tuition!K106+(Tuition!K106*0.0105),0,0),PMT(6.8%/12,120,Tuition!K106+((40500)*0.0105),0,0)+PMT(7.9%/12,120,(Tuition!K106-(40500))+((Tuition!K106-(40500))*0.042),0,0)))</f>
        <v>-3653.4534545593915</v>
      </c>
      <c r="G105" s="101">
        <f ca="1">(IF(Tuition!H106&lt;(40500),PMT(6.8%/12,300,Tuition!H106+(Tuition!H106*0.0105),0,0),PMT(6.8%/12,300,Tuition!H106+((40500)*0.0105),0,0)+PMT(7.9%/12,300,(Tuition!H106-(40500))+((Tuition!H106-(40500))*0.042),0,0)))+(IF(Tuition!I106&lt;(40500),PMT(6.8%/12,300,Tuition!I106+(Tuition!I106*0.0105),0,0),PMT(6.8%/12,300,Tuition!I106+((40500)*0.0105),0,0)+PMT(7.9%/12,300,(Tuition!I106-(40500))+((Tuition!I106-(40500))*0.042),0,0)))+(IF(Tuition!J106&lt;(40500),PMT(6.8%/12,300,Tuition!J106+(Tuition!J106*0.0105),0,0),PMT(6.8%/12,300,Tuition!J106+((40500)*0.0105),0,0)+PMT(7.9%/12,300,(Tuition!J106-(40500))+((Tuition!J106-(40500))*0.042),0,0)))+(IF(Tuition!K106&lt;(40500),PMT(6.8%/12,300,Tuition!K106+(Tuition!K106*0.0105),0,0),PMT(6.8%/12,300,Tuition!K106+((40500)*0.0105),0,0)+PMT(7.9%/12,300,(Tuition!K106-(40500))+((Tuition!K106-(40500))*0.042),0,0)))</f>
        <v>-2231.505239188406</v>
      </c>
      <c r="H105" s="110"/>
      <c r="I105" s="99">
        <f t="shared" si="8"/>
        <v>-257774.67996945756</v>
      </c>
      <c r="J105" s="104">
        <f t="shared" si="9"/>
        <v>-390047.75000115344</v>
      </c>
      <c r="K105" s="104">
        <f t="shared" si="10"/>
        <v>-438414.41454712697</v>
      </c>
      <c r="L105" s="100">
        <f t="shared" si="11"/>
        <v>-669451.57175652182</v>
      </c>
    </row>
    <row r="106" spans="1:12" s="80" customFormat="1" ht="14.25" customHeight="1">
      <c r="A106" s="107" t="s">
        <v>270</v>
      </c>
      <c r="B106" s="83">
        <f ca="1">Tuition!E107</f>
        <v>171849.35195058078</v>
      </c>
      <c r="C106" s="89">
        <f ca="1">(IF(Tuition!A107&lt;(40500),PMT(6.8%/12,120,Tuition!A107+(Tuition!A107*0.0105),0,0),PMT(6.8%/12,120,Tuition!A107+((40500)*0.0105),0,0)+PMT(7.9%/12,120,(Tuition!A107-(40500))+((Tuition!A107-(40500))*0.042),0,0)))+(IF(Tuition!B107&lt;(40500),PMT(6.8%/12,120,Tuition!B107+(Tuition!B107*0.0105),0,0),PMT(6.8%/12,120,Tuition!B107+((40500)*0.0105),0,0)+PMT(7.9%/12,120,(Tuition!B107-(40500))+((Tuition!B107-(40500))*0.042),0,0)))+(IF(Tuition!C107&lt;(40500),PMT(6.8%/12,120,Tuition!C107+(Tuition!C107*0.0105),0,0),PMT(6.8%/12,120,Tuition!C107+((40500)*0.0105),0,0)+PMT(7.9%/12,120,(Tuition!C107-(40500))+((Tuition!C107-(40500))*0.042),0,0)))+(IF(Tuition!D107&lt;(40500),PMT(6.8%/12,120,Tuition!D107+(Tuition!D107*0.0105),0,0),PMT(6.8%/12,120,Tuition!D107+((40500)*0.0105),0,0)+PMT(7.9%/12,120,(Tuition!D107-(40500))+((Tuition!D107-(40500))*0.042),0,0)))</f>
        <v>-2148.122333078813</v>
      </c>
      <c r="D106" s="102">
        <f ca="1">(IF(Tuition!A107&lt;(40500),PMT(6.8%/12,300,Tuition!A107+(Tuition!A107*0.0105),0,0),PMT(6.8%/12,300,Tuition!A107+((40500)*0.0105),0,0)+PMT(7.9%/12,300,(Tuition!A107-(40500))+((Tuition!A107-(40500))*0.042),0,0)))+(IF(Tuition!B107&lt;(40500),PMT(6.8%/12,300,Tuition!B107+(Tuition!B107*0.0105),0,0),PMT(6.8%/12,300,Tuition!B107+((40500)*0.0105),0,0)+PMT(7.9%/12,300,(Tuition!B107-(40500))+((Tuition!B107-(40500))*0.042),0,0)))+(IF(Tuition!C107&lt;(40500),PMT(6.8%/12,300,Tuition!C107+(Tuition!C107*0.0105),0,0),PMT(6.8%/12,300,Tuition!C107+((40500)*0.0105),0,0)+PMT(7.9%/12,300,(Tuition!C107-(40500))+((Tuition!C107-(40500))*0.042),0,0)))+(IF(Tuition!D107&lt;(40500),PMT(6.8%/12,300,Tuition!D107+(Tuition!D107*0.0105),0,0),PMT(6.8%/12,300,Tuition!D107+((40500)*0.0105),0,0)+PMT(7.9%/12,300,(Tuition!D107-(40500))+((Tuition!D107-(40500))*0.042),0,0)))</f>
        <v>-1300.1591666705115</v>
      </c>
      <c r="E106" s="86">
        <f ca="1">Tuition!G107</f>
        <v>186036.86152578075</v>
      </c>
      <c r="F106" s="90">
        <f ca="1">(IF(Tuition!H107&lt;(40500),PMT(6.8%/12,120,Tuition!H107+(Tuition!H107*0.0105),0,0),PMT(6.8%/12,120,Tuition!H107+((40500)*0.0105),0,0)+PMT(7.9%/12,120,(Tuition!H107-(40500))+((Tuition!H107-(40500))*0.042),0,0)))+(IF(Tuition!I107&lt;(40500),PMT(6.8%/12,120,Tuition!I107+(Tuition!I107*0.0105),0,0),PMT(6.8%/12,120,Tuition!I107+((40500)*0.0105),0,0)+PMT(7.9%/12,120,(Tuition!I107-(40500))+((Tuition!I107-(40500))*0.042),0,0)))+(IF(Tuition!J107&lt;(40500),PMT(6.8%/12,120,Tuition!J107+(Tuition!J107*0.0105),0,0),PMT(6.8%/12,120,Tuition!J107+((40500)*0.0105),0,0)+PMT(7.9%/12,120,(Tuition!J107-(40500))+((Tuition!J107-(40500))*0.042),0,0)))+(IF(Tuition!K107&lt;(40500),PMT(6.8%/12,120,Tuition!K107+(Tuition!K107*0.0105),0,0),PMT(6.8%/12,120,Tuition!K107+((40500)*0.0105),0,0)+PMT(7.9%/12,120,(Tuition!K107-(40500))+((Tuition!K107-(40500))*0.042),0,0)))</f>
        <v>-2463.0537354207809</v>
      </c>
      <c r="G106" s="102">
        <f ca="1">(IF(Tuition!H107&lt;(40500),PMT(6.8%/12,300,Tuition!H107+(Tuition!H107*0.0105),0,0),PMT(6.8%/12,300,Tuition!H107+((40500)*0.0105),0,0)+PMT(7.9%/12,300,(Tuition!H107-(40500))+((Tuition!H107-(40500))*0.042),0,0)))+(IF(Tuition!I107&lt;(40500),PMT(6.8%/12,300,Tuition!I107+(Tuition!I107*0.0105),0,0),PMT(6.8%/12,300,Tuition!I107+((40500)*0.0105),0,0)+PMT(7.9%/12,300,(Tuition!I107-(40500))+((Tuition!I107-(40500))*0.042),0,0)))+(IF(Tuition!J107&lt;(40500),PMT(6.8%/12,300,Tuition!J107+(Tuition!J107*0.0105),0,0),PMT(6.8%/12,300,Tuition!J107+((40500)*0.0105),0,0)+PMT(7.9%/12,300,(Tuition!J107-(40500))+((Tuition!J107-(40500))*0.042),0,0)))+(IF(Tuition!K107&lt;(40500),PMT(6.8%/12,300,Tuition!K107+(Tuition!K107*0.0105),0,0),PMT(6.8%/12,300,Tuition!K107+((40500)*0.0105),0,0)+PMT(7.9%/12,300,(Tuition!K107-(40500))+((Tuition!K107-(40500))*0.042),0,0)))</f>
        <v>-1494.6921150600167</v>
      </c>
      <c r="H106" s="108"/>
      <c r="I106" s="89">
        <f t="shared" si="8"/>
        <v>-257774.67996945756</v>
      </c>
      <c r="J106" s="102">
        <f t="shared" si="9"/>
        <v>-390047.75000115344</v>
      </c>
      <c r="K106" s="102">
        <f t="shared" si="10"/>
        <v>-295566.44825049373</v>
      </c>
      <c r="L106" s="91">
        <f t="shared" si="11"/>
        <v>-448407.63451800501</v>
      </c>
    </row>
    <row r="107" spans="1:12" ht="14.25" customHeight="1">
      <c r="A107" s="109" t="s">
        <v>271</v>
      </c>
      <c r="B107" s="84">
        <f ca="1">Tuition!E108</f>
        <v>88690.073814995558</v>
      </c>
      <c r="C107" s="92">
        <f ca="1">(IF(Tuition!A108&lt;(40500),PMT(6.8%/12,120,Tuition!A108+(Tuition!A108*0.0105),0,0),PMT(6.8%/12,120,Tuition!A108+((40500)*0.0105),0,0)+PMT(7.9%/12,120,(Tuition!A108-(40500))+((Tuition!A108-(40500))*0.042),0,0)))+(IF(Tuition!B108&lt;(40500),PMT(6.8%/12,120,Tuition!B108+(Tuition!B108*0.0105),0,0),PMT(6.8%/12,120,Tuition!B108+((40500)*0.0105),0,0)+PMT(7.9%/12,120,(Tuition!B108-(40500))+((Tuition!B108-(40500))*0.042),0,0)))+(IF(Tuition!C108&lt;(40500),PMT(6.8%/12,120,Tuition!C108+(Tuition!C108*0.0105),0,0),PMT(6.8%/12,120,Tuition!C108+((40500)*0.0105),0,0)+PMT(7.9%/12,120,(Tuition!C108-(40500))+((Tuition!C108-(40500))*0.042),0,0)))+(IF(Tuition!D108&lt;(40500),PMT(6.8%/12,120,Tuition!D108+(Tuition!D108*0.0105),0,0),PMT(6.8%/12,120,Tuition!D108+((40500)*0.0105),0,0)+PMT(7.9%/12,120,(Tuition!D108-(40500))+((Tuition!D108-(40500))*0.042),0,0)))</f>
        <v>-1031.3651049779937</v>
      </c>
      <c r="D107" s="101">
        <f ca="1">(IF(Tuition!A108&lt;(40500),PMT(6.8%/12,300,Tuition!A108+(Tuition!A108*0.0105),0,0),PMT(6.8%/12,300,Tuition!A108+((40500)*0.0105),0,0)+PMT(7.9%/12,300,(Tuition!A108-(40500))+((Tuition!A108-(40500))*0.042),0,0)))+(IF(Tuition!B108&lt;(40500),PMT(6.8%/12,300,Tuition!B108+(Tuition!B108*0.0105),0,0),PMT(6.8%/12,300,Tuition!B108+((40500)*0.0105),0,0)+PMT(7.9%/12,300,(Tuition!B108-(40500))+((Tuition!B108-(40500))*0.042),0,0)))+(IF(Tuition!C108&lt;(40500),PMT(6.8%/12,300,Tuition!C108+(Tuition!C108*0.0105),0,0),PMT(6.8%/12,300,Tuition!C108+((40500)*0.0105),0,0)+PMT(7.9%/12,300,(Tuition!C108-(40500))+((Tuition!C108-(40500))*0.042),0,0)))+(IF(Tuition!D108&lt;(40500),PMT(6.8%/12,300,Tuition!D108+(Tuition!D108*0.0105),0,0),PMT(6.8%/12,300,Tuition!D108+((40500)*0.0105),0,0)+PMT(7.9%/12,300,(Tuition!D108-(40500))+((Tuition!D108-(40500))*0.042),0,0)))</f>
        <v>-622.0365753318498</v>
      </c>
      <c r="E107" s="87">
        <f ca="1">Tuition!G108</f>
        <v>220556.70657705006</v>
      </c>
      <c r="F107" s="93">
        <f ca="1">(IF(Tuition!H108&lt;(40500),PMT(6.8%/12,120,Tuition!H108+(Tuition!H108*0.0105),0,0),PMT(6.8%/12,120,Tuition!H108+((40500)*0.0105),0,0)+PMT(7.9%/12,120,(Tuition!H108-(40500))+((Tuition!H108-(40500))*0.042),0,0)))+(IF(Tuition!I108&lt;(40500),PMT(6.8%/12,120,Tuition!I108+(Tuition!I108*0.0105),0,0),PMT(6.8%/12,120,Tuition!I108+((40500)*0.0105),0,0)+PMT(7.9%/12,120,(Tuition!I108-(40500))+((Tuition!I108-(40500))*0.042),0,0)))+(IF(Tuition!J108&lt;(40500),PMT(6.8%/12,120,Tuition!J108+(Tuition!J108*0.0105),0,0),PMT(6.8%/12,120,Tuition!J108+((40500)*0.0105),0,0)+PMT(7.9%/12,120,(Tuition!J108-(40500))+((Tuition!J108-(40500))*0.042),0,0)))+(IF(Tuition!K108&lt;(40500),PMT(6.8%/12,120,Tuition!K108+(Tuition!K108*0.0105),0,0),PMT(6.8%/12,120,Tuition!K108+((40500)*0.0105),0,0)+PMT(7.9%/12,120,(Tuition!K108-(40500))+((Tuition!K108-(40500))*0.042),0,0)))</f>
        <v>-3294.8223899851073</v>
      </c>
      <c r="G107" s="101">
        <f ca="1">(IF(Tuition!H108&lt;(40500),PMT(6.8%/12,300,Tuition!H108+(Tuition!H108*0.0105),0,0),PMT(6.8%/12,300,Tuition!H108+((40500)*0.0105),0,0)+PMT(7.9%/12,300,(Tuition!H108-(40500))+((Tuition!H108-(40500))*0.042),0,0)))+(IF(Tuition!I108&lt;(40500),PMT(6.8%/12,300,Tuition!I108+(Tuition!I108*0.0105),0,0),PMT(6.8%/12,300,Tuition!I108+((40500)*0.0105),0,0)+PMT(7.9%/12,300,(Tuition!I108-(40500))+((Tuition!I108-(40500))*0.042),0,0)))+(IF(Tuition!J108&lt;(40500),PMT(6.8%/12,300,Tuition!J108+(Tuition!J108*0.0105),0,0),PMT(6.8%/12,300,Tuition!J108+((40500)*0.0105),0,0)+PMT(7.9%/12,300,(Tuition!J108-(40500))+((Tuition!J108-(40500))*0.042),0,0)))+(IF(Tuition!K108&lt;(40500),PMT(6.8%/12,300,Tuition!K108+(Tuition!K108*0.0105),0,0),PMT(6.8%/12,300,Tuition!K108+((40500)*0.0105),0,0)+PMT(7.9%/12,300,(Tuition!K108-(40500))+((Tuition!K108-(40500))*0.042),0,0)))</f>
        <v>-2009.5259570614921</v>
      </c>
      <c r="H107" s="110"/>
      <c r="I107" s="99">
        <f t="shared" si="8"/>
        <v>-123763.81259735924</v>
      </c>
      <c r="J107" s="104">
        <f t="shared" si="9"/>
        <v>-186610.97259955495</v>
      </c>
      <c r="K107" s="104">
        <f t="shared" si="10"/>
        <v>-395378.68679821288</v>
      </c>
      <c r="L107" s="100">
        <f t="shared" si="11"/>
        <v>-602857.7871184476</v>
      </c>
    </row>
    <row r="108" spans="1:12" s="80" customFormat="1" ht="14.25" customHeight="1">
      <c r="A108" s="107" t="s">
        <v>272</v>
      </c>
      <c r="B108" s="83">
        <f ca="1">Tuition!E109</f>
        <v>104342.48524949589</v>
      </c>
      <c r="C108" s="89">
        <f ca="1">(IF(Tuition!A109&lt;(40500),PMT(6.8%/12,120,Tuition!A109+(Tuition!A109*0.0105),0,0),PMT(6.8%/12,120,Tuition!A109+((40500)*0.0105),0,0)+PMT(7.9%/12,120,(Tuition!A109-(40500))+((Tuition!A109-(40500))*0.042),0,0)))+(IF(Tuition!B109&lt;(40500),PMT(6.8%/12,120,Tuition!B109+(Tuition!B109*0.0105),0,0),PMT(6.8%/12,120,Tuition!B109+((40500)*0.0105),0,0)+PMT(7.9%/12,120,(Tuition!B109-(40500))+((Tuition!B109-(40500))*0.042),0,0)))+(IF(Tuition!C109&lt;(40500),PMT(6.8%/12,120,Tuition!C109+(Tuition!C109*0.0105),0,0),PMT(6.8%/12,120,Tuition!C109+((40500)*0.0105),0,0)+PMT(7.9%/12,120,(Tuition!C109-(40500))+((Tuition!C109-(40500))*0.042),0,0)))+(IF(Tuition!D109&lt;(40500),PMT(6.8%/12,120,Tuition!D109+(Tuition!D109*0.0105),0,0),PMT(6.8%/12,120,Tuition!D109+((40500)*0.0105),0,0)+PMT(7.9%/12,120,(Tuition!D109-(40500))+((Tuition!D109-(40500))*0.042),0,0)))</f>
        <v>-1213.3849214906809</v>
      </c>
      <c r="D108" s="102">
        <f ca="1">(IF(Tuition!A109&lt;(40500),PMT(6.8%/12,300,Tuition!A109+(Tuition!A109*0.0105),0,0),PMT(6.8%/12,300,Tuition!A109+((40500)*0.0105),0,0)+PMT(7.9%/12,300,(Tuition!A109-(40500))+((Tuition!A109-(40500))*0.042),0,0)))+(IF(Tuition!B109&lt;(40500),PMT(6.8%/12,300,Tuition!B109+(Tuition!B109*0.0105),0,0),PMT(6.8%/12,300,Tuition!B109+((40500)*0.0105),0,0)+PMT(7.9%/12,300,(Tuition!B109-(40500))+((Tuition!B109-(40500))*0.042),0,0)))+(IF(Tuition!C109&lt;(40500),PMT(6.8%/12,300,Tuition!C109+(Tuition!C109*0.0105),0,0),PMT(6.8%/12,300,Tuition!C109+((40500)*0.0105),0,0)+PMT(7.9%/12,300,(Tuition!C109-(40500))+((Tuition!C109-(40500))*0.042),0,0)))+(IF(Tuition!D109&lt;(40500),PMT(6.8%/12,300,Tuition!D109+(Tuition!D109*0.0105),0,0),PMT(6.8%/12,300,Tuition!D109+((40500)*0.0105),0,0)+PMT(7.9%/12,300,(Tuition!D109-(40500))+((Tuition!D109-(40500))*0.042),0,0)))</f>
        <v>-731.81630586529604</v>
      </c>
      <c r="E108" s="86">
        <f ca="1">Tuition!G109</f>
        <v>256535.44128780602</v>
      </c>
      <c r="F108" s="90">
        <f ca="1">(IF(Tuition!H109&lt;(40500),PMT(6.8%/12,120,Tuition!H109+(Tuition!H109*0.0105),0,0),PMT(6.8%/12,120,Tuition!H109+((40500)*0.0105),0,0)+PMT(7.9%/12,120,(Tuition!H109-(40500))+((Tuition!H109-(40500))*0.042),0,0)))+(IF(Tuition!I109&lt;(40500),PMT(6.8%/12,120,Tuition!I109+(Tuition!I109*0.0105),0,0),PMT(6.8%/12,120,Tuition!I109+((40500)*0.0105),0,0)+PMT(7.9%/12,120,(Tuition!I109-(40500))+((Tuition!I109-(40500))*0.042),0,0)))+(IF(Tuition!J109&lt;(40500),PMT(6.8%/12,120,Tuition!J109+(Tuition!J109*0.0105),0,0),PMT(6.8%/12,120,Tuition!J109+((40500)*0.0105),0,0)+PMT(7.9%/12,120,(Tuition!J109-(40500))+((Tuition!J109-(40500))*0.042),0,0)))+(IF(Tuition!K109&lt;(40500),PMT(6.8%/12,120,Tuition!K109+(Tuition!K109*0.0105),0,0),PMT(6.8%/12,120,Tuition!K109+((40500)*0.0105),0,0)+PMT(7.9%/12,120,(Tuition!K109-(40500))+((Tuition!K109-(40500))*0.042),0,0)))</f>
        <v>-4161.7435398004045</v>
      </c>
      <c r="G108" s="102">
        <f ca="1">(IF(Tuition!H109&lt;(40500),PMT(6.8%/12,300,Tuition!H109+(Tuition!H109*0.0105),0,0),PMT(6.8%/12,300,Tuition!H109+((40500)*0.0105),0,0)+PMT(7.9%/12,300,(Tuition!H109-(40500))+((Tuition!H109-(40500))*0.042),0,0)))+(IF(Tuition!I109&lt;(40500),PMT(6.8%/12,300,Tuition!I109+(Tuition!I109*0.0105),0,0),PMT(6.8%/12,300,Tuition!I109+((40500)*0.0105),0,0)+PMT(7.9%/12,300,(Tuition!I109-(40500))+((Tuition!I109-(40500))*0.042),0,0)))+(IF(Tuition!J109&lt;(40500),PMT(6.8%/12,300,Tuition!J109+(Tuition!J109*0.0105),0,0),PMT(6.8%/12,300,Tuition!J109+((40500)*0.0105),0,0)+PMT(7.9%/12,300,(Tuition!J109-(40500))+((Tuition!J109-(40500))*0.042),0,0)))+(IF(Tuition!K109&lt;(40500),PMT(6.8%/12,300,Tuition!K109+(Tuition!K109*0.0105),0,0),PMT(6.8%/12,300,Tuition!K109+((40500)*0.0105),0,0)+PMT(7.9%/12,300,(Tuition!K109-(40500))+((Tuition!K109-(40500))*0.042),0,0)))</f>
        <v>-2546.1178853850288</v>
      </c>
      <c r="H108" s="108"/>
      <c r="I108" s="89">
        <f t="shared" si="8"/>
        <v>-145606.19057888171</v>
      </c>
      <c r="J108" s="102">
        <f t="shared" si="9"/>
        <v>-219544.89175958882</v>
      </c>
      <c r="K108" s="102">
        <f t="shared" si="10"/>
        <v>-499409.22477604856</v>
      </c>
      <c r="L108" s="91">
        <f t="shared" si="11"/>
        <v>-763835.36561550864</v>
      </c>
    </row>
    <row r="109" spans="1:12" ht="14.25" customHeight="1">
      <c r="A109" s="109" t="s">
        <v>273</v>
      </c>
      <c r="B109" s="84">
        <f ca="1">Tuition!E110</f>
        <v>104342.48524949589</v>
      </c>
      <c r="C109" s="92">
        <f ca="1">(IF(Tuition!A110&lt;(40500),PMT(6.8%/12,120,Tuition!A110+(Tuition!A110*0.0105),0,0),PMT(6.8%/12,120,Tuition!A110+((40500)*0.0105),0,0)+PMT(7.9%/12,120,(Tuition!A110-(40500))+((Tuition!A110-(40500))*0.042),0,0)))+(IF(Tuition!B110&lt;(40500),PMT(6.8%/12,120,Tuition!B110+(Tuition!B110*0.0105),0,0),PMT(6.8%/12,120,Tuition!B110+((40500)*0.0105),0,0)+PMT(7.9%/12,120,(Tuition!B110-(40500))+((Tuition!B110-(40500))*0.042),0,0)))+(IF(Tuition!C110&lt;(40500),PMT(6.8%/12,120,Tuition!C110+(Tuition!C110*0.0105),0,0),PMT(6.8%/12,120,Tuition!C110+((40500)*0.0105),0,0)+PMT(7.9%/12,120,(Tuition!C110-(40500))+((Tuition!C110-(40500))*0.042),0,0)))+(IF(Tuition!D110&lt;(40500),PMT(6.8%/12,120,Tuition!D110+(Tuition!D110*0.0105),0,0),PMT(6.8%/12,120,Tuition!D110+((40500)*0.0105),0,0)+PMT(7.9%/12,120,(Tuition!D110-(40500))+((Tuition!D110-(40500))*0.042),0,0)))</f>
        <v>-1213.3849214906809</v>
      </c>
      <c r="D109" s="101">
        <f ca="1">(IF(Tuition!A110&lt;(40500),PMT(6.8%/12,300,Tuition!A110+(Tuition!A110*0.0105),0,0),PMT(6.8%/12,300,Tuition!A110+((40500)*0.0105),0,0)+PMT(7.9%/12,300,(Tuition!A110-(40500))+((Tuition!A110-(40500))*0.042),0,0)))+(IF(Tuition!B110&lt;(40500),PMT(6.8%/12,300,Tuition!B110+(Tuition!B110*0.0105),0,0),PMT(6.8%/12,300,Tuition!B110+((40500)*0.0105),0,0)+PMT(7.9%/12,300,(Tuition!B110-(40500))+((Tuition!B110-(40500))*0.042),0,0)))+(IF(Tuition!C110&lt;(40500),PMT(6.8%/12,300,Tuition!C110+(Tuition!C110*0.0105),0,0),PMT(6.8%/12,300,Tuition!C110+((40500)*0.0105),0,0)+PMT(7.9%/12,300,(Tuition!C110-(40500))+((Tuition!C110-(40500))*0.042),0,0)))+(IF(Tuition!D110&lt;(40500),PMT(6.8%/12,300,Tuition!D110+(Tuition!D110*0.0105),0,0),PMT(6.8%/12,300,Tuition!D110+((40500)*0.0105),0,0)+PMT(7.9%/12,300,(Tuition!D110-(40500))+((Tuition!D110-(40500))*0.042),0,0)))</f>
        <v>-731.81630586529604</v>
      </c>
      <c r="E109" s="87">
        <f ca="1">Tuition!G110</f>
        <v>138297.4999992559</v>
      </c>
      <c r="F109" s="93">
        <f ca="1">(IF(Tuition!H110&lt;(40500),PMT(6.8%/12,120,Tuition!H110+(Tuition!H110*0.0105),0,0),PMT(6.8%/12,120,Tuition!H110+((40500)*0.0105),0,0)+PMT(7.9%/12,120,(Tuition!H110-(40500))+((Tuition!H110-(40500))*0.042),0,0)))+(IF(Tuition!I110&lt;(40500),PMT(6.8%/12,120,Tuition!I110+(Tuition!I110*0.0105),0,0),PMT(6.8%/12,120,Tuition!I110+((40500)*0.0105),0,0)+PMT(7.9%/12,120,(Tuition!I110-(40500))+((Tuition!I110-(40500))*0.042),0,0)))+(IF(Tuition!J110&lt;(40500),PMT(6.8%/12,120,Tuition!J110+(Tuition!J110*0.0105),0,0),PMT(6.8%/12,120,Tuition!J110+((40500)*0.0105),0,0)+PMT(7.9%/12,120,(Tuition!J110-(40500))+((Tuition!J110-(40500))*0.042),0,0)))+(IF(Tuition!K110&lt;(40500),PMT(6.8%/12,120,Tuition!K110+(Tuition!K110*0.0105),0,0),PMT(6.8%/12,120,Tuition!K110+((40500)*0.0105),0,0)+PMT(7.9%/12,120,(Tuition!K110-(40500))+((Tuition!K110-(40500))*0.042),0,0)))</f>
        <v>-1816.8621892565584</v>
      </c>
      <c r="G109" s="101">
        <f ca="1">(IF(Tuition!H110&lt;(40500),PMT(6.8%/12,300,Tuition!H110+(Tuition!H110*0.0105),0,0),PMT(6.8%/12,300,Tuition!H110+((40500)*0.0105),0,0)+PMT(7.9%/12,300,(Tuition!H110-(40500))+((Tuition!H110-(40500))*0.042),0,0)))+(IF(Tuition!I110&lt;(40500),PMT(6.8%/12,300,Tuition!I110+(Tuition!I110*0.0105),0,0),PMT(6.8%/12,300,Tuition!I110+((40500)*0.0105),0,0)+PMT(7.9%/12,300,(Tuition!I110-(40500))+((Tuition!I110-(40500))*0.042),0,0)))+(IF(Tuition!J110&lt;(40500),PMT(6.8%/12,300,Tuition!J110+(Tuition!J110*0.0105),0,0),PMT(6.8%/12,300,Tuition!J110+((40500)*0.0105),0,0)+PMT(7.9%/12,300,(Tuition!J110-(40500))+((Tuition!J110-(40500))*0.042),0,0)))+(IF(Tuition!K110&lt;(40500),PMT(6.8%/12,300,Tuition!K110+(Tuition!K110*0.0105),0,0),PMT(6.8%/12,300,Tuition!K110+((40500)*0.0105),0,0)+PMT(7.9%/12,300,(Tuition!K110-(40500))+((Tuition!K110-(40500))*0.042),0,0)))</f>
        <v>-1102.1735823231468</v>
      </c>
      <c r="H109" s="110"/>
      <c r="I109" s="99">
        <f t="shared" si="8"/>
        <v>-145606.19057888171</v>
      </c>
      <c r="J109" s="104">
        <f t="shared" si="9"/>
        <v>-219544.89175958882</v>
      </c>
      <c r="K109" s="104">
        <f t="shared" si="10"/>
        <v>-218023.46271078702</v>
      </c>
      <c r="L109" s="100">
        <f t="shared" si="11"/>
        <v>-330652.07469694404</v>
      </c>
    </row>
    <row r="110" spans="1:12" s="80" customFormat="1" ht="14.25" customHeight="1">
      <c r="A110" s="107" t="s">
        <v>274</v>
      </c>
      <c r="B110" s="83">
        <f ca="1">Tuition!E111</f>
        <v>118094.17253501576</v>
      </c>
      <c r="C110" s="89">
        <f ca="1">(IF(Tuition!A111&lt;(40500),PMT(6.8%/12,120,Tuition!A111+(Tuition!A111*0.0105),0,0),PMT(6.8%/12,120,Tuition!A111+((40500)*0.0105),0,0)+PMT(7.9%/12,120,(Tuition!A111-(40500))+((Tuition!A111-(40500))*0.042),0,0)))+(IF(Tuition!B111&lt;(40500),PMT(6.8%/12,120,Tuition!B111+(Tuition!B111*0.0105),0,0),PMT(6.8%/12,120,Tuition!B111+((40500)*0.0105),0,0)+PMT(7.9%/12,120,(Tuition!B111-(40500))+((Tuition!B111-(40500))*0.042),0,0)))+(IF(Tuition!C111&lt;(40500),PMT(6.8%/12,120,Tuition!C111+(Tuition!C111*0.0105),0,0),PMT(6.8%/12,120,Tuition!C111+((40500)*0.0105),0,0)+PMT(7.9%/12,120,(Tuition!C111-(40500))+((Tuition!C111-(40500))*0.042),0,0)))+(IF(Tuition!D111&lt;(40500),PMT(6.8%/12,120,Tuition!D111+(Tuition!D111*0.0105),0,0),PMT(6.8%/12,120,Tuition!D111+((40500)*0.0105),0,0)+PMT(7.9%/12,120,(Tuition!D111-(40500))+((Tuition!D111-(40500))*0.042),0,0)))</f>
        <v>-1373.3014689776073</v>
      </c>
      <c r="D110" s="102">
        <f ca="1">(IF(Tuition!A111&lt;(40500),PMT(6.8%/12,300,Tuition!A111+(Tuition!A111*0.0105),0,0),PMT(6.8%/12,300,Tuition!A111+((40500)*0.0105),0,0)+PMT(7.9%/12,300,(Tuition!A111-(40500))+((Tuition!A111-(40500))*0.042),0,0)))+(IF(Tuition!B111&lt;(40500),PMT(6.8%/12,300,Tuition!B111+(Tuition!B111*0.0105),0,0),PMT(6.8%/12,300,Tuition!B111+((40500)*0.0105),0,0)+PMT(7.9%/12,300,(Tuition!B111-(40500))+((Tuition!B111-(40500))*0.042),0,0)))+(IF(Tuition!C111&lt;(40500),PMT(6.8%/12,300,Tuition!C111+(Tuition!C111*0.0105),0,0),PMT(6.8%/12,300,Tuition!C111+((40500)*0.0105),0,0)+PMT(7.9%/12,300,(Tuition!C111-(40500))+((Tuition!C111-(40500))*0.042),0,0)))+(IF(Tuition!D111&lt;(40500),PMT(6.8%/12,300,Tuition!D111+(Tuition!D111*0.0105),0,0),PMT(6.8%/12,300,Tuition!D111+((40500)*0.0105),0,0)+PMT(7.9%/12,300,(Tuition!D111-(40500))+((Tuition!D111-(40500))*0.042),0,0)))</f>
        <v>-828.2651202158487</v>
      </c>
      <c r="E110" s="86">
        <f ca="1">Tuition!G111</f>
        <v>222436.65778451163</v>
      </c>
      <c r="F110" s="90">
        <f ca="1">(IF(Tuition!H111&lt;(40500),PMT(6.8%/12,120,Tuition!H111+(Tuition!H111*0.0105),0,0),PMT(6.8%/12,120,Tuition!H111+((40500)*0.0105),0,0)+PMT(7.9%/12,120,(Tuition!H111-(40500))+((Tuition!H111-(40500))*0.042),0,0)))+(IF(Tuition!I111&lt;(40500),PMT(6.8%/12,120,Tuition!I111+(Tuition!I111*0.0105),0,0),PMT(6.8%/12,120,Tuition!I111+((40500)*0.0105),0,0)+PMT(7.9%/12,120,(Tuition!I111-(40500))+((Tuition!I111-(40500))*0.042),0,0)))+(IF(Tuition!J111&lt;(40500),PMT(6.8%/12,120,Tuition!J111+(Tuition!J111*0.0105),0,0),PMT(6.8%/12,120,Tuition!J111+((40500)*0.0105),0,0)+PMT(7.9%/12,120,(Tuition!J111-(40500))+((Tuition!J111-(40500))*0.042),0,0)))+(IF(Tuition!K111&lt;(40500),PMT(6.8%/12,120,Tuition!K111+(Tuition!K111*0.0105),0,0),PMT(6.8%/12,120,Tuition!K111+((40500)*0.0105),0,0)+PMT(7.9%/12,120,(Tuition!K111-(40500))+((Tuition!K111-(40500))*0.042),0,0)))</f>
        <v>-3340.1205216584822</v>
      </c>
      <c r="G110" s="102">
        <f ca="1">(IF(Tuition!H111&lt;(40500),PMT(6.8%/12,300,Tuition!H111+(Tuition!H111*0.0105),0,0),PMT(6.8%/12,300,Tuition!H111+((40500)*0.0105),0,0)+PMT(7.9%/12,300,(Tuition!H111-(40500))+((Tuition!H111-(40500))*0.042),0,0)))+(IF(Tuition!I111&lt;(40500),PMT(6.8%/12,300,Tuition!I111+(Tuition!I111*0.0105),0,0),PMT(6.8%/12,300,Tuition!I111+((40500)*0.0105),0,0)+PMT(7.9%/12,300,(Tuition!I111-(40500))+((Tuition!I111-(40500))*0.042),0,0)))+(IF(Tuition!J111&lt;(40500),PMT(6.8%/12,300,Tuition!J111+(Tuition!J111*0.0105),0,0),PMT(6.8%/12,300,Tuition!J111+((40500)*0.0105),0,0)+PMT(7.9%/12,300,(Tuition!J111-(40500))+((Tuition!J111-(40500))*0.042),0,0)))+(IF(Tuition!K111&lt;(40500),PMT(6.8%/12,300,Tuition!K111+(Tuition!K111*0.0105),0,0),PMT(6.8%/12,300,Tuition!K111+((40500)*0.0105),0,0)+PMT(7.9%/12,300,(Tuition!K111-(40500))+((Tuition!K111-(40500))*0.042),0,0)))</f>
        <v>-2037.5638147481438</v>
      </c>
      <c r="H110" s="108"/>
      <c r="I110" s="89">
        <f t="shared" si="8"/>
        <v>-164796.17627731289</v>
      </c>
      <c r="J110" s="102">
        <f t="shared" si="9"/>
        <v>-248479.53606475462</v>
      </c>
      <c r="K110" s="102">
        <f t="shared" si="10"/>
        <v>-400814.46259901789</v>
      </c>
      <c r="L110" s="91">
        <f t="shared" si="11"/>
        <v>-611269.14442444313</v>
      </c>
    </row>
    <row r="111" spans="1:12" ht="14.25" customHeight="1">
      <c r="A111" s="109" t="s">
        <v>196</v>
      </c>
      <c r="B111" s="84">
        <f ca="1">Tuition!E112</f>
        <v>115611.80602350575</v>
      </c>
      <c r="C111" s="92">
        <f ca="1">(IF(Tuition!A112&lt;(40500),PMT(6.8%/12,120,Tuition!A112+(Tuition!A112*0.0105),0,0),PMT(6.8%/12,120,Tuition!A112+((40500)*0.0105),0,0)+PMT(7.9%/12,120,(Tuition!A112-(40500))+((Tuition!A112-(40500))*0.042),0,0)))+(IF(Tuition!B112&lt;(40500),PMT(6.8%/12,120,Tuition!B112+(Tuition!B112*0.0105),0,0),PMT(6.8%/12,120,Tuition!B112+((40500)*0.0105),0,0)+PMT(7.9%/12,120,(Tuition!B112-(40500))+((Tuition!B112-(40500))*0.042),0,0)))+(IF(Tuition!C112&lt;(40500),PMT(6.8%/12,120,Tuition!C112+(Tuition!C112*0.0105),0,0),PMT(6.8%/12,120,Tuition!C112+((40500)*0.0105),0,0)+PMT(7.9%/12,120,(Tuition!C112-(40500))+((Tuition!C112-(40500))*0.042),0,0)))+(IF(Tuition!D112&lt;(40500),PMT(6.8%/12,120,Tuition!D112+(Tuition!D112*0.0105),0,0),PMT(6.8%/12,120,Tuition!D112+((40500)*0.0105),0,0)+PMT(7.9%/12,120,(Tuition!D112-(40500))+((Tuition!D112-(40500))*0.042),0,0)))</f>
        <v>-1344.4343580641817</v>
      </c>
      <c r="D111" s="101">
        <f ca="1">(IF(Tuition!A112&lt;(40500),PMT(6.8%/12,300,Tuition!A112+(Tuition!A112*0.0105),0,0),PMT(6.8%/12,300,Tuition!A112+((40500)*0.0105),0,0)+PMT(7.9%/12,300,(Tuition!A112-(40500))+((Tuition!A112-(40500))*0.042),0,0)))+(IF(Tuition!B112&lt;(40500),PMT(6.8%/12,300,Tuition!B112+(Tuition!B112*0.0105),0,0),PMT(6.8%/12,300,Tuition!B112+((40500)*0.0105),0,0)+PMT(7.9%/12,300,(Tuition!B112-(40500))+((Tuition!B112-(40500))*0.042),0,0)))+(IF(Tuition!C112&lt;(40500),PMT(6.8%/12,300,Tuition!C112+(Tuition!C112*0.0105),0,0),PMT(6.8%/12,300,Tuition!C112+((40500)*0.0105),0,0)+PMT(7.9%/12,300,(Tuition!C112-(40500))+((Tuition!C112-(40500))*0.042),0,0)))+(IF(Tuition!D112&lt;(40500),PMT(6.8%/12,300,Tuition!D112+(Tuition!D112*0.0105),0,0),PMT(6.8%/12,300,Tuition!D112+((40500)*0.0105),0,0)+PMT(7.9%/12,300,(Tuition!D112-(40500))+((Tuition!D112-(40500))*0.042),0,0)))</f>
        <v>-810.85479798791664</v>
      </c>
      <c r="E111" s="87">
        <f ca="1">Tuition!G112</f>
        <v>246569.6225941079</v>
      </c>
      <c r="F111" s="93">
        <f ca="1">(IF(Tuition!H112&lt;(40500),PMT(6.8%/12,120,Tuition!H112+(Tuition!H112*0.0105),0,0),PMT(6.8%/12,120,Tuition!H112+((40500)*0.0105),0,0)+PMT(7.9%/12,120,(Tuition!H112-(40500))+((Tuition!H112-(40500))*0.042),0,0)))+(IF(Tuition!I112&lt;(40500),PMT(6.8%/12,120,Tuition!I112+(Tuition!I112*0.0105),0,0),PMT(6.8%/12,120,Tuition!I112+((40500)*0.0105),0,0)+PMT(7.9%/12,120,(Tuition!I112-(40500))+((Tuition!I112-(40500))*0.042),0,0)))+(IF(Tuition!J112&lt;(40500),PMT(6.8%/12,120,Tuition!J112+(Tuition!J112*0.0105),0,0),PMT(6.8%/12,120,Tuition!J112+((40500)*0.0105),0,0)+PMT(7.9%/12,120,(Tuition!J112-(40500))+((Tuition!J112-(40500))*0.042),0,0)))+(IF(Tuition!K112&lt;(40500),PMT(6.8%/12,120,Tuition!K112+(Tuition!K112*0.0105),0,0),PMT(6.8%/12,120,Tuition!K112+((40500)*0.0105),0,0)+PMT(7.9%/12,120,(Tuition!K112-(40500))+((Tuition!K112-(40500))*0.042),0,0)))</f>
        <v>-3921.6133887473516</v>
      </c>
      <c r="G111" s="101">
        <f ca="1">(IF(Tuition!H112&lt;(40500),PMT(6.8%/12,300,Tuition!H112+(Tuition!H112*0.0105),0,0),PMT(6.8%/12,300,Tuition!H112+((40500)*0.0105),0,0)+PMT(7.9%/12,300,(Tuition!H112-(40500))+((Tuition!H112-(40500))*0.042),0,0)))+(IF(Tuition!I112&lt;(40500),PMT(6.8%/12,300,Tuition!I112+(Tuition!I112*0.0105),0,0),PMT(6.8%/12,300,Tuition!I112+((40500)*0.0105),0,0)+PMT(7.9%/12,300,(Tuition!I112-(40500))+((Tuition!I112-(40500))*0.042),0,0)))+(IF(Tuition!J112&lt;(40500),PMT(6.8%/12,300,Tuition!J112+(Tuition!J112*0.0105),0,0),PMT(6.8%/12,300,Tuition!J112+((40500)*0.0105),0,0)+PMT(7.9%/12,300,(Tuition!J112-(40500))+((Tuition!J112-(40500))*0.042),0,0)))+(IF(Tuition!K112&lt;(40500),PMT(6.8%/12,300,Tuition!K112+(Tuition!K112*0.0105),0,0),PMT(6.8%/12,300,Tuition!K112+((40500)*0.0105),0,0)+PMT(7.9%/12,300,(Tuition!K112-(40500))+((Tuition!K112-(40500))*0.042),0,0)))</f>
        <v>-2397.4862585875599</v>
      </c>
      <c r="H111" s="110"/>
      <c r="I111" s="99">
        <f t="shared" si="8"/>
        <v>-161332.12296770181</v>
      </c>
      <c r="J111" s="104">
        <f t="shared" si="9"/>
        <v>-243256.439396375</v>
      </c>
      <c r="K111" s="104">
        <f t="shared" si="10"/>
        <v>-470593.60664968216</v>
      </c>
      <c r="L111" s="100">
        <f t="shared" si="11"/>
        <v>-719245.87757626793</v>
      </c>
    </row>
    <row r="112" spans="1:12" s="80" customFormat="1" ht="14.25" customHeight="1">
      <c r="A112" s="107" t="s">
        <v>275</v>
      </c>
      <c r="B112" s="83">
        <f ca="1">Tuition!E113</f>
        <v>248735.20174745447</v>
      </c>
      <c r="C112" s="89">
        <f ca="1">(IF(Tuition!A113&lt;(40500),PMT(6.8%/12,120,Tuition!A113+(Tuition!A113*0.0105),0,0),PMT(6.8%/12,120,Tuition!A113+((40500)*0.0105),0,0)+PMT(7.9%/12,120,(Tuition!A113-(40500))+((Tuition!A113-(40500))*0.042),0,0)))+(IF(Tuition!B113&lt;(40500),PMT(6.8%/12,120,Tuition!B113+(Tuition!B113*0.0105),0,0),PMT(6.8%/12,120,Tuition!B113+((40500)*0.0105),0,0)+PMT(7.9%/12,120,(Tuition!B113-(40500))+((Tuition!B113-(40500))*0.042),0,0)))+(IF(Tuition!C113&lt;(40500),PMT(6.8%/12,120,Tuition!C113+(Tuition!C113*0.0105),0,0),PMT(6.8%/12,120,Tuition!C113+((40500)*0.0105),0,0)+PMT(7.9%/12,120,(Tuition!C113-(40500))+((Tuition!C113-(40500))*0.042),0,0)))+(IF(Tuition!D113&lt;(40500),PMT(6.8%/12,120,Tuition!D113+(Tuition!D113*0.0105),0,0),PMT(6.8%/12,120,Tuition!D113+((40500)*0.0105),0,0)+PMT(7.9%/12,120,(Tuition!D113-(40500))+((Tuition!D113-(40500))*0.042),0,0)))</f>
        <v>-3973.7938332440276</v>
      </c>
      <c r="D112" s="102">
        <f ca="1">(IF(Tuition!A113&lt;(40500),PMT(6.8%/12,300,Tuition!A113+(Tuition!A113*0.0105),0,0),PMT(6.8%/12,300,Tuition!A113+((40500)*0.0105),0,0)+PMT(7.9%/12,300,(Tuition!A113-(40500))+((Tuition!A113-(40500))*0.042),0,0)))+(IF(Tuition!B113&lt;(40500),PMT(6.8%/12,300,Tuition!B113+(Tuition!B113*0.0105),0,0),PMT(6.8%/12,300,Tuition!B113+((40500)*0.0105),0,0)+PMT(7.9%/12,300,(Tuition!B113-(40500))+((Tuition!B113-(40500))*0.042),0,0)))+(IF(Tuition!C113&lt;(40500),PMT(6.8%/12,300,Tuition!C113+(Tuition!C113*0.0105),0,0),PMT(6.8%/12,300,Tuition!C113+((40500)*0.0105),0,0)+PMT(7.9%/12,300,(Tuition!C113-(40500))+((Tuition!C113-(40500))*0.042),0,0)))+(IF(Tuition!D113&lt;(40500),PMT(6.8%/12,300,Tuition!D113+(Tuition!D113*0.0105),0,0),PMT(6.8%/12,300,Tuition!D113+((40500)*0.0105),0,0)+PMT(7.9%/12,300,(Tuition!D113-(40500))+((Tuition!D113-(40500))*0.042),0,0)))</f>
        <v>-2429.7840117790884</v>
      </c>
      <c r="E112" s="86">
        <f ca="1">Tuition!G113</f>
        <v>248735.20174745447</v>
      </c>
      <c r="F112" s="90">
        <f ca="1">(IF(Tuition!H113&lt;(40500),PMT(6.8%/12,120,Tuition!H113+(Tuition!H113*0.0105),0,0),PMT(6.8%/12,120,Tuition!H113+((40500)*0.0105),0,0)+PMT(7.9%/12,120,(Tuition!H113-(40500))+((Tuition!H113-(40500))*0.042),0,0)))+(IF(Tuition!I113&lt;(40500),PMT(6.8%/12,120,Tuition!I113+(Tuition!I113*0.0105),0,0),PMT(6.8%/12,120,Tuition!I113+((40500)*0.0105),0,0)+PMT(7.9%/12,120,(Tuition!I113-(40500))+((Tuition!I113-(40500))*0.042),0,0)))+(IF(Tuition!J113&lt;(40500),PMT(6.8%/12,120,Tuition!J113+(Tuition!J113*0.0105),0,0),PMT(6.8%/12,120,Tuition!J113+((40500)*0.0105),0,0)+PMT(7.9%/12,120,(Tuition!J113-(40500))+((Tuition!J113-(40500))*0.042),0,0)))+(IF(Tuition!K113&lt;(40500),PMT(6.8%/12,120,Tuition!K113+(Tuition!K113*0.0105),0,0),PMT(6.8%/12,120,Tuition!K113+((40500)*0.0105),0,0)+PMT(7.9%/12,120,(Tuition!K113-(40500))+((Tuition!K113-(40500))*0.042),0,0)))</f>
        <v>-3973.7938332440276</v>
      </c>
      <c r="G112" s="102">
        <f ca="1">(IF(Tuition!H113&lt;(40500),PMT(6.8%/12,300,Tuition!H113+(Tuition!H113*0.0105),0,0),PMT(6.8%/12,300,Tuition!H113+((40500)*0.0105),0,0)+PMT(7.9%/12,300,(Tuition!H113-(40500))+((Tuition!H113-(40500))*0.042),0,0)))+(IF(Tuition!I113&lt;(40500),PMT(6.8%/12,300,Tuition!I113+(Tuition!I113*0.0105),0,0),PMT(6.8%/12,300,Tuition!I113+((40500)*0.0105),0,0)+PMT(7.9%/12,300,(Tuition!I113-(40500))+((Tuition!I113-(40500))*0.042),0,0)))+(IF(Tuition!J113&lt;(40500),PMT(6.8%/12,300,Tuition!J113+(Tuition!J113*0.0105),0,0),PMT(6.8%/12,300,Tuition!J113+((40500)*0.0105),0,0)+PMT(7.9%/12,300,(Tuition!J113-(40500))+((Tuition!J113-(40500))*0.042),0,0)))+(IF(Tuition!K113&lt;(40500),PMT(6.8%/12,300,Tuition!K113+(Tuition!K113*0.0105),0,0),PMT(6.8%/12,300,Tuition!K113+((40500)*0.0105),0,0)+PMT(7.9%/12,300,(Tuition!K113-(40500))+((Tuition!K113-(40500))*0.042),0,0)))</f>
        <v>-2429.7840117790884</v>
      </c>
      <c r="H112" s="108"/>
      <c r="I112" s="89">
        <f t="shared" si="8"/>
        <v>-476855.25998928334</v>
      </c>
      <c r="J112" s="102">
        <f t="shared" si="9"/>
        <v>-728935.20353372651</v>
      </c>
      <c r="K112" s="102">
        <f t="shared" si="10"/>
        <v>-476855.25998928334</v>
      </c>
      <c r="L112" s="91">
        <f t="shared" si="11"/>
        <v>-728935.20353372651</v>
      </c>
    </row>
    <row r="113" spans="1:12" ht="14.25" customHeight="1">
      <c r="A113" s="109" t="s">
        <v>276</v>
      </c>
      <c r="B113" s="84">
        <f ca="1">Tuition!E114</f>
        <v>98858.428688503074</v>
      </c>
      <c r="C113" s="92">
        <f ca="1">(IF(Tuition!A114&lt;(40500),PMT(6.8%/12,120,Tuition!A114+(Tuition!A114*0.0105),0,0),PMT(6.8%/12,120,Tuition!A114+((40500)*0.0105),0,0)+PMT(7.9%/12,120,(Tuition!A114-(40500))+((Tuition!A114-(40500))*0.042),0,0)))+(IF(Tuition!B114&lt;(40500),PMT(6.8%/12,120,Tuition!B114+(Tuition!B114*0.0105),0,0),PMT(6.8%/12,120,Tuition!B114+((40500)*0.0105),0,0)+PMT(7.9%/12,120,(Tuition!B114-(40500))+((Tuition!B114-(40500))*0.042),0,0)))+(IF(Tuition!C114&lt;(40500),PMT(6.8%/12,120,Tuition!C114+(Tuition!C114*0.0105),0,0),PMT(6.8%/12,120,Tuition!C114+((40500)*0.0105),0,0)+PMT(7.9%/12,120,(Tuition!C114-(40500))+((Tuition!C114-(40500))*0.042),0,0)))+(IF(Tuition!D114&lt;(40500),PMT(6.8%/12,120,Tuition!D114+(Tuition!D114*0.0105),0,0),PMT(6.8%/12,120,Tuition!D114+((40500)*0.0105),0,0)+PMT(7.9%/12,120,(Tuition!D114-(40500))+((Tuition!D114-(40500))*0.042),0,0)))</f>
        <v>-1149.6115551212722</v>
      </c>
      <c r="D113" s="101">
        <f ca="1">(IF(Tuition!A114&lt;(40500),PMT(6.8%/12,300,Tuition!A114+(Tuition!A114*0.0105),0,0),PMT(6.8%/12,300,Tuition!A114+((40500)*0.0105),0,0)+PMT(7.9%/12,300,(Tuition!A114-(40500))+((Tuition!A114-(40500))*0.042),0,0)))+(IF(Tuition!B114&lt;(40500),PMT(6.8%/12,300,Tuition!B114+(Tuition!B114*0.0105),0,0),PMT(6.8%/12,300,Tuition!B114+((40500)*0.0105),0,0)+PMT(7.9%/12,300,(Tuition!B114-(40500))+((Tuition!B114-(40500))*0.042),0,0)))+(IF(Tuition!C114&lt;(40500),PMT(6.8%/12,300,Tuition!C114+(Tuition!C114*0.0105),0,0),PMT(6.8%/12,300,Tuition!C114+((40500)*0.0105),0,0)+PMT(7.9%/12,300,(Tuition!C114-(40500))+((Tuition!C114-(40500))*0.042),0,0)))+(IF(Tuition!D114&lt;(40500),PMT(6.8%/12,300,Tuition!D114+(Tuition!D114*0.0105),0,0),PMT(6.8%/12,300,Tuition!D114+((40500)*0.0105),0,0)+PMT(7.9%/12,300,(Tuition!D114-(40500))+((Tuition!D114-(40500))*0.042),0,0)))</f>
        <v>-693.35333458350465</v>
      </c>
      <c r="E113" s="87">
        <f ca="1">Tuition!G114</f>
        <v>134400.9316273618</v>
      </c>
      <c r="F113" s="93">
        <f ca="1">(IF(Tuition!H114&lt;(40500),PMT(6.8%/12,120,Tuition!H114+(Tuition!H114*0.0105),0,0),PMT(6.8%/12,120,Tuition!H114+((40500)*0.0105),0,0)+PMT(7.9%/12,120,(Tuition!H114-(40500))+((Tuition!H114-(40500))*0.042),0,0)))+(IF(Tuition!I114&lt;(40500),PMT(6.8%/12,120,Tuition!I114+(Tuition!I114*0.0105),0,0),PMT(6.8%/12,120,Tuition!I114+((40500)*0.0105),0,0)+PMT(7.9%/12,120,(Tuition!I114-(40500))+((Tuition!I114-(40500))*0.042),0,0)))+(IF(Tuition!J114&lt;(40500),PMT(6.8%/12,120,Tuition!J114+(Tuition!J114*0.0105),0,0),PMT(6.8%/12,120,Tuition!J114+((40500)*0.0105),0,0)+PMT(7.9%/12,120,(Tuition!J114-(40500))+((Tuition!J114-(40500))*0.042),0,0)))+(IF(Tuition!K114&lt;(40500),PMT(6.8%/12,120,Tuition!K114+(Tuition!K114*0.0105),0,0),PMT(6.8%/12,120,Tuition!K114+((40500)*0.0105),0,0)+PMT(7.9%/12,120,(Tuition!K114-(40500))+((Tuition!K114-(40500))*0.042),0,0)))</f>
        <v>-1562.9306076139169</v>
      </c>
      <c r="G113" s="101">
        <f ca="1">(IF(Tuition!H114&lt;(40500),PMT(6.8%/12,300,Tuition!H114+(Tuition!H114*0.0105),0,0),PMT(6.8%/12,300,Tuition!H114+((40500)*0.0105),0,0)+PMT(7.9%/12,300,(Tuition!H114-(40500))+((Tuition!H114-(40500))*0.042),0,0)))+(IF(Tuition!I114&lt;(40500),PMT(6.8%/12,300,Tuition!I114+(Tuition!I114*0.0105),0,0),PMT(6.8%/12,300,Tuition!I114+((40500)*0.0105),0,0)+PMT(7.9%/12,300,(Tuition!I114-(40500))+((Tuition!I114-(40500))*0.042),0,0)))+(IF(Tuition!J114&lt;(40500),PMT(6.8%/12,300,Tuition!J114+(Tuition!J114*0.0105),0,0),PMT(6.8%/12,300,Tuition!J114+((40500)*0.0105),0,0)+PMT(7.9%/12,300,(Tuition!J114-(40500))+((Tuition!J114-(40500))*0.042),0,0)))+(IF(Tuition!K114&lt;(40500),PMT(6.8%/12,300,Tuition!K114+(Tuition!K114*0.0105),0,0),PMT(6.8%/12,300,Tuition!K114+((40500)*0.0105),0,0)+PMT(7.9%/12,300,(Tuition!K114-(40500))+((Tuition!K114-(40500))*0.042),0,0)))</f>
        <v>-942.63418254996316</v>
      </c>
      <c r="H113" s="110"/>
      <c r="I113" s="99">
        <f t="shared" si="8"/>
        <v>-137953.38661455267</v>
      </c>
      <c r="J113" s="104">
        <f t="shared" si="9"/>
        <v>-208006.0003750514</v>
      </c>
      <c r="K113" s="104">
        <f t="shared" si="10"/>
        <v>-187551.67291367002</v>
      </c>
      <c r="L113" s="100">
        <f t="shared" si="11"/>
        <v>-282790.25476498896</v>
      </c>
    </row>
    <row r="114" spans="1:12" s="80" customFormat="1" ht="14.25" customHeight="1">
      <c r="A114" s="111" t="s">
        <v>277</v>
      </c>
      <c r="B114" s="85">
        <f ca="1">Tuition!E115</f>
        <v>125707.45560169707</v>
      </c>
      <c r="C114" s="94">
        <f ca="1">(IF(Tuition!A115&lt;(40500),PMT(6.8%/12,120,Tuition!A115+(Tuition!A115*0.0105),0,0),PMT(6.8%/12,120,Tuition!A115+((40500)*0.0105),0,0)+PMT(7.9%/12,120,(Tuition!A115-(40500))+((Tuition!A115-(40500))*0.042),0,0)))+(IF(Tuition!B115&lt;(40500),PMT(6.8%/12,120,Tuition!B115+(Tuition!B115*0.0105),0,0),PMT(6.8%/12,120,Tuition!B115+((40500)*0.0105),0,0)+PMT(7.9%/12,120,(Tuition!B115-(40500))+((Tuition!B115-(40500))*0.042),0,0)))+(IF(Tuition!C115&lt;(40500),PMT(6.8%/12,120,Tuition!C115+(Tuition!C115*0.0105),0,0),PMT(6.8%/12,120,Tuition!C115+((40500)*0.0105),0,0)+PMT(7.9%/12,120,(Tuition!C115-(40500))+((Tuition!C115-(40500))*0.042),0,0)))+(IF(Tuition!D115&lt;(40500),PMT(6.8%/12,120,Tuition!D115+(Tuition!D115*0.0105),0,0),PMT(6.8%/12,120,Tuition!D115+((40500)*0.0105),0,0)+PMT(7.9%/12,120,(Tuition!D115-(40500))+((Tuition!D115-(40500))*0.042),0,0)))</f>
        <v>-1461.8353279715025</v>
      </c>
      <c r="D114" s="103">
        <f ca="1">(IF(Tuition!A115&lt;(40500),PMT(6.8%/12,300,Tuition!A115+(Tuition!A115*0.0105),0,0),PMT(6.8%/12,300,Tuition!A115+((40500)*0.0105),0,0)+PMT(7.9%/12,300,(Tuition!A115-(40500))+((Tuition!A115-(40500))*0.042),0,0)))+(IF(Tuition!B115&lt;(40500),PMT(6.8%/12,300,Tuition!B115+(Tuition!B115*0.0105),0,0),PMT(6.8%/12,300,Tuition!B115+((40500)*0.0105),0,0)+PMT(7.9%/12,300,(Tuition!B115-(40500))+((Tuition!B115-(40500))*0.042),0,0)))+(IF(Tuition!C115&lt;(40500),PMT(6.8%/12,300,Tuition!C115+(Tuition!C115*0.0105),0,0),PMT(6.8%/12,300,Tuition!C115+((40500)*0.0105),0,0)+PMT(7.9%/12,300,(Tuition!C115-(40500))+((Tuition!C115-(40500))*0.042),0,0)))+(IF(Tuition!D115&lt;(40500),PMT(6.8%/12,300,Tuition!D115+(Tuition!D115*0.0105),0,0),PMT(6.8%/12,300,Tuition!D115+((40500)*0.0105),0,0)+PMT(7.9%/12,300,(Tuition!D115-(40500))+((Tuition!D115-(40500))*0.042),0,0)))</f>
        <v>-881.66163148394162</v>
      </c>
      <c r="E114" s="88">
        <f ca="1">Tuition!G115</f>
        <v>286978.1870837718</v>
      </c>
      <c r="F114" s="95">
        <f ca="1">(IF(Tuition!H115&lt;(40500),PMT(6.8%/12,120,Tuition!H115+(Tuition!H115*0.0105),0,0),PMT(6.8%/12,120,Tuition!H115+((40500)*0.0105),0,0)+PMT(7.9%/12,120,(Tuition!H115-(40500))+((Tuition!H115-(40500))*0.042),0,0)))+(IF(Tuition!I115&lt;(40500),PMT(6.8%/12,120,Tuition!I115+(Tuition!I115*0.0105),0,0),PMT(6.8%/12,120,Tuition!I115+((40500)*0.0105),0,0)+PMT(7.9%/12,120,(Tuition!I115-(40500))+((Tuition!I115-(40500))*0.042),0,0)))+(IF(Tuition!J115&lt;(40500),PMT(6.8%/12,120,Tuition!J115+(Tuition!J115*0.0105),0,0),PMT(6.8%/12,120,Tuition!J115+((40500)*0.0105),0,0)+PMT(7.9%/12,120,(Tuition!J115-(40500))+((Tuition!J115-(40500))*0.042),0,0)))+(IF(Tuition!K115&lt;(40500),PMT(6.8%/12,120,Tuition!K115+(Tuition!K115*0.0105),0,0),PMT(6.8%/12,120,Tuition!K115+((40500)*0.0105),0,0)+PMT(7.9%/12,120,(Tuition!K115-(40500))+((Tuition!K115-(40500))*0.042),0,0)))</f>
        <v>-4895.2729538040521</v>
      </c>
      <c r="G114" s="103">
        <f ca="1">(IF(Tuition!H115&lt;(40500),PMT(6.8%/12,300,Tuition!H115+(Tuition!H115*0.0105),0,0),PMT(6.8%/12,300,Tuition!H115+((40500)*0.0105),0,0)+PMT(7.9%/12,300,(Tuition!H115-(40500))+((Tuition!H115-(40500))*0.042),0,0)))+(IF(Tuition!I115&lt;(40500),PMT(6.8%/12,300,Tuition!I115+(Tuition!I115*0.0105),0,0),PMT(6.8%/12,300,Tuition!I115+((40500)*0.0105),0,0)+PMT(7.9%/12,300,(Tuition!I115-(40500))+((Tuition!I115-(40500))*0.042),0,0)))+(IF(Tuition!J115&lt;(40500),PMT(6.8%/12,300,Tuition!J115+(Tuition!J115*0.0105),0,0),PMT(6.8%/12,300,Tuition!J115+((40500)*0.0105),0,0)+PMT(7.9%/12,300,(Tuition!J115-(40500))+((Tuition!J115-(40500))*0.042),0,0)))+(IF(Tuition!K115&lt;(40500),PMT(6.8%/12,300,Tuition!K115+(Tuition!K115*0.0105),0,0),PMT(6.8%/12,300,Tuition!K115+((40500)*0.0105),0,0)+PMT(7.9%/12,300,(Tuition!K115-(40500))+((Tuition!K115-(40500))*0.042),0,0)))</f>
        <v>-3000.1452935594771</v>
      </c>
      <c r="H114" s="112"/>
      <c r="I114" s="94">
        <f t="shared" si="8"/>
        <v>-175420.23935658031</v>
      </c>
      <c r="J114" s="103">
        <f t="shared" si="9"/>
        <v>-264498.48944518249</v>
      </c>
      <c r="K114" s="103">
        <f t="shared" si="10"/>
        <v>-587432.7544564862</v>
      </c>
      <c r="L114" s="96">
        <f t="shared" si="11"/>
        <v>-900043.58806784311</v>
      </c>
    </row>
  </sheetData>
  <mergeCells count="21">
    <mergeCell ref="B3:B5"/>
    <mergeCell ref="A3:A5"/>
    <mergeCell ref="C79:D80"/>
    <mergeCell ref="F79:G80"/>
    <mergeCell ref="I79:J80"/>
    <mergeCell ref="A41:A43"/>
    <mergeCell ref="B41:B43"/>
    <mergeCell ref="E41:E43"/>
    <mergeCell ref="A79:A81"/>
    <mergeCell ref="B79:B81"/>
    <mergeCell ref="E79:E81"/>
    <mergeCell ref="K79:L80"/>
    <mergeCell ref="C41:D42"/>
    <mergeCell ref="F41:G42"/>
    <mergeCell ref="I3:J4"/>
    <mergeCell ref="K3:L4"/>
    <mergeCell ref="I41:J42"/>
    <mergeCell ref="K41:L42"/>
    <mergeCell ref="F3:G4"/>
    <mergeCell ref="C3:D4"/>
    <mergeCell ref="E3:E5"/>
  </mergeCells>
  <phoneticPr fontId="10" type="noConversion"/>
  <pageMargins left="0.75" right="0.75" top="1" bottom="1" header="0.5" footer="0.5"/>
  <pageSetup orientation="portrait" horizontalDpi="0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N42"/>
  <sheetViews>
    <sheetView workbookViewId="0"/>
  </sheetViews>
  <sheetFormatPr defaultColWidth="8.85546875" defaultRowHeight="15"/>
  <cols>
    <col min="1" max="1" width="54" customWidth="1"/>
  </cols>
  <sheetData>
    <row r="1" spans="1:14">
      <c r="A1" t="s">
        <v>226</v>
      </c>
    </row>
    <row r="2" spans="1:14" ht="30" customHeight="1">
      <c r="A2" s="18" t="s">
        <v>202</v>
      </c>
      <c r="B2" s="19">
        <v>0.05</v>
      </c>
      <c r="C2" s="131" t="s">
        <v>201</v>
      </c>
      <c r="D2" s="131"/>
      <c r="E2" s="131"/>
      <c r="F2" s="131"/>
      <c r="G2" s="132"/>
      <c r="I2" s="16">
        <v>1</v>
      </c>
      <c r="J2" s="16">
        <v>2</v>
      </c>
      <c r="K2" s="16">
        <v>3</v>
      </c>
      <c r="L2" s="16">
        <v>4</v>
      </c>
      <c r="M2" s="15"/>
      <c r="N2" s="15"/>
    </row>
    <row r="3" spans="1:14" ht="45">
      <c r="B3" s="16" t="s">
        <v>203</v>
      </c>
      <c r="C3" s="16" t="s">
        <v>204</v>
      </c>
      <c r="D3" s="16" t="s">
        <v>205</v>
      </c>
      <c r="E3" s="16" t="s">
        <v>206</v>
      </c>
      <c r="F3" s="16" t="s">
        <v>207</v>
      </c>
      <c r="G3" s="16" t="s">
        <v>208</v>
      </c>
      <c r="I3" s="16" t="s">
        <v>209</v>
      </c>
      <c r="J3" s="16" t="s">
        <v>210</v>
      </c>
      <c r="K3" s="16" t="s">
        <v>211</v>
      </c>
      <c r="L3" s="16" t="s">
        <v>212</v>
      </c>
      <c r="M3" s="16" t="s">
        <v>124</v>
      </c>
      <c r="N3" s="16" t="s">
        <v>152</v>
      </c>
    </row>
    <row r="4" spans="1:14">
      <c r="A4" s="22" t="s">
        <v>171</v>
      </c>
      <c r="B4" s="17">
        <v>3329</v>
      </c>
      <c r="C4" s="17">
        <v>10606</v>
      </c>
      <c r="D4" s="17">
        <v>2760</v>
      </c>
      <c r="E4" s="17">
        <v>2636</v>
      </c>
      <c r="F4" s="17" t="s">
        <v>213</v>
      </c>
      <c r="G4" s="17">
        <f t="shared" ref="G4:G17" si="0">SUM(B4:F4)</f>
        <v>19331</v>
      </c>
      <c r="H4" s="15"/>
      <c r="I4" s="17">
        <f t="shared" ref="I4:I31" si="1">G4</f>
        <v>19331</v>
      </c>
      <c r="J4" s="17">
        <f t="shared" ref="J4:L31" si="2">I4*(1+$B$2)</f>
        <v>20297.55</v>
      </c>
      <c r="K4" s="17">
        <f t="shared" si="2"/>
        <v>21312.427500000002</v>
      </c>
      <c r="L4" s="17">
        <f t="shared" si="2"/>
        <v>22378.048875000004</v>
      </c>
      <c r="M4" s="16" t="s">
        <v>125</v>
      </c>
      <c r="N4" s="17">
        <f t="shared" ref="N4:N31" si="3">SUM(I4:L4)</f>
        <v>83319.026375000016</v>
      </c>
    </row>
    <row r="5" spans="1:14">
      <c r="A5" s="22" t="s">
        <v>173</v>
      </c>
      <c r="B5" s="17">
        <v>1000</v>
      </c>
      <c r="C5" s="17">
        <v>8600</v>
      </c>
      <c r="D5" s="17" t="s">
        <v>213</v>
      </c>
      <c r="E5" s="17">
        <v>7600</v>
      </c>
      <c r="F5" s="17" t="s">
        <v>213</v>
      </c>
      <c r="G5" s="17">
        <f t="shared" si="0"/>
        <v>17200</v>
      </c>
      <c r="H5" s="15"/>
      <c r="I5" s="17">
        <f t="shared" si="1"/>
        <v>17200</v>
      </c>
      <c r="J5" s="17">
        <f t="shared" si="2"/>
        <v>18060</v>
      </c>
      <c r="K5" s="17">
        <f t="shared" si="2"/>
        <v>18963</v>
      </c>
      <c r="L5" s="17">
        <f t="shared" si="2"/>
        <v>19911.150000000001</v>
      </c>
      <c r="M5" s="16" t="s">
        <v>126</v>
      </c>
      <c r="N5" s="17">
        <f t="shared" si="3"/>
        <v>74134.149999999994</v>
      </c>
    </row>
    <row r="6" spans="1:14">
      <c r="A6" s="22" t="s">
        <v>172</v>
      </c>
      <c r="B6" s="17">
        <v>1404</v>
      </c>
      <c r="C6" s="17">
        <v>8900</v>
      </c>
      <c r="D6" s="17" t="s">
        <v>213</v>
      </c>
      <c r="E6" s="17">
        <v>1692</v>
      </c>
      <c r="F6" s="17">
        <v>2388</v>
      </c>
      <c r="G6" s="17">
        <f t="shared" si="0"/>
        <v>14384</v>
      </c>
      <c r="H6" s="15"/>
      <c r="I6" s="17">
        <f t="shared" si="1"/>
        <v>14384</v>
      </c>
      <c r="J6" s="17">
        <f t="shared" si="2"/>
        <v>15103.2</v>
      </c>
      <c r="K6" s="17">
        <f t="shared" si="2"/>
        <v>15858.36</v>
      </c>
      <c r="L6" s="17">
        <f t="shared" si="2"/>
        <v>16651.278000000002</v>
      </c>
      <c r="M6" s="16" t="s">
        <v>127</v>
      </c>
      <c r="N6" s="17">
        <f t="shared" si="3"/>
        <v>61996.838000000003</v>
      </c>
    </row>
    <row r="7" spans="1:14">
      <c r="A7" s="22" t="s">
        <v>188</v>
      </c>
      <c r="B7" s="17">
        <v>1610</v>
      </c>
      <c r="C7" s="17">
        <v>10240</v>
      </c>
      <c r="D7" s="17">
        <v>530</v>
      </c>
      <c r="E7" s="17">
        <v>1840</v>
      </c>
      <c r="F7" s="17">
        <v>1990</v>
      </c>
      <c r="G7" s="17">
        <f t="shared" si="0"/>
        <v>16210</v>
      </c>
      <c r="H7" s="15"/>
      <c r="I7" s="17">
        <f t="shared" si="1"/>
        <v>16210</v>
      </c>
      <c r="J7" s="17">
        <f t="shared" si="2"/>
        <v>17020.5</v>
      </c>
      <c r="K7" s="17">
        <f t="shared" si="2"/>
        <v>17871.525000000001</v>
      </c>
      <c r="L7" s="17">
        <f t="shared" si="2"/>
        <v>18765.101250000003</v>
      </c>
      <c r="M7" s="16" t="s">
        <v>128</v>
      </c>
      <c r="N7" s="17">
        <f t="shared" si="3"/>
        <v>69867.126250000001</v>
      </c>
    </row>
    <row r="8" spans="1:14">
      <c r="A8" s="22" t="s">
        <v>190</v>
      </c>
      <c r="B8" s="17">
        <v>2700</v>
      </c>
      <c r="C8" s="17">
        <v>12366</v>
      </c>
      <c r="D8" s="17" t="s">
        <v>213</v>
      </c>
      <c r="E8" s="17" t="s">
        <v>213</v>
      </c>
      <c r="F8" s="17">
        <v>2760</v>
      </c>
      <c r="G8" s="17">
        <f t="shared" si="0"/>
        <v>17826</v>
      </c>
      <c r="H8" s="15"/>
      <c r="I8" s="17">
        <f t="shared" si="1"/>
        <v>17826</v>
      </c>
      <c r="J8" s="17">
        <f t="shared" si="2"/>
        <v>18717.3</v>
      </c>
      <c r="K8" s="17">
        <f t="shared" si="2"/>
        <v>19653.165000000001</v>
      </c>
      <c r="L8" s="17">
        <f t="shared" si="2"/>
        <v>20635.823250000001</v>
      </c>
      <c r="M8" s="16" t="s">
        <v>129</v>
      </c>
      <c r="N8" s="17">
        <f t="shared" si="3"/>
        <v>76832.288250000012</v>
      </c>
    </row>
    <row r="9" spans="1:14">
      <c r="A9" s="22" t="s">
        <v>174</v>
      </c>
      <c r="B9" s="17">
        <v>1048</v>
      </c>
      <c r="C9" s="17">
        <v>8160</v>
      </c>
      <c r="D9" s="17" t="s">
        <v>213</v>
      </c>
      <c r="E9" s="17" t="s">
        <v>213</v>
      </c>
      <c r="F9" s="17">
        <v>3320</v>
      </c>
      <c r="G9" s="17">
        <f t="shared" si="0"/>
        <v>12528</v>
      </c>
      <c r="H9" s="15"/>
      <c r="I9" s="17">
        <f t="shared" si="1"/>
        <v>12528</v>
      </c>
      <c r="J9" s="17">
        <f t="shared" si="2"/>
        <v>13154.400000000001</v>
      </c>
      <c r="K9" s="17">
        <f t="shared" si="2"/>
        <v>13812.120000000003</v>
      </c>
      <c r="L9" s="17">
        <f t="shared" si="2"/>
        <v>14502.726000000004</v>
      </c>
      <c r="M9" s="16" t="s">
        <v>66</v>
      </c>
      <c r="N9" s="17">
        <f t="shared" si="3"/>
        <v>53997.246000000006</v>
      </c>
    </row>
    <row r="10" spans="1:14">
      <c r="A10" s="22" t="s">
        <v>175</v>
      </c>
      <c r="B10" s="17">
        <v>1000</v>
      </c>
      <c r="C10" s="17">
        <v>7194</v>
      </c>
      <c r="D10" s="17" t="s">
        <v>213</v>
      </c>
      <c r="E10" s="17" t="s">
        <v>213</v>
      </c>
      <c r="F10" s="17">
        <v>3600</v>
      </c>
      <c r="G10" s="17">
        <f t="shared" si="0"/>
        <v>11794</v>
      </c>
      <c r="H10" s="15"/>
      <c r="I10" s="17">
        <f t="shared" si="1"/>
        <v>11794</v>
      </c>
      <c r="J10" s="17">
        <f t="shared" si="2"/>
        <v>12383.7</v>
      </c>
      <c r="K10" s="17">
        <f t="shared" si="2"/>
        <v>13002.885000000002</v>
      </c>
      <c r="L10" s="17">
        <f t="shared" si="2"/>
        <v>13653.029250000003</v>
      </c>
      <c r="M10" s="16" t="s">
        <v>130</v>
      </c>
      <c r="N10" s="17">
        <f t="shared" si="3"/>
        <v>50833.614250000013</v>
      </c>
    </row>
    <row r="11" spans="1:14">
      <c r="A11" s="22" t="s">
        <v>176</v>
      </c>
      <c r="B11" s="17">
        <v>2000</v>
      </c>
      <c r="C11" s="17">
        <v>7176</v>
      </c>
      <c r="D11" s="17">
        <v>829</v>
      </c>
      <c r="E11" s="17">
        <v>1612</v>
      </c>
      <c r="F11" s="17" t="s">
        <v>213</v>
      </c>
      <c r="G11" s="17">
        <f t="shared" si="0"/>
        <v>11617</v>
      </c>
      <c r="H11" s="15"/>
      <c r="I11" s="17">
        <f t="shared" si="1"/>
        <v>11617</v>
      </c>
      <c r="J11" s="17">
        <f t="shared" si="2"/>
        <v>12197.85</v>
      </c>
      <c r="K11" s="17">
        <f t="shared" si="2"/>
        <v>12807.7425</v>
      </c>
      <c r="L11" s="17">
        <f t="shared" si="2"/>
        <v>13448.129625000001</v>
      </c>
      <c r="M11" s="16" t="s">
        <v>68</v>
      </c>
      <c r="N11" s="17">
        <f t="shared" si="3"/>
        <v>50070.722125</v>
      </c>
    </row>
    <row r="12" spans="1:14">
      <c r="A12" s="22" t="s">
        <v>191</v>
      </c>
      <c r="B12" s="17">
        <v>1588</v>
      </c>
      <c r="C12" s="17">
        <v>10188</v>
      </c>
      <c r="D12" s="17">
        <v>750</v>
      </c>
      <c r="E12" s="17">
        <v>2000</v>
      </c>
      <c r="F12" s="17" t="s">
        <v>213</v>
      </c>
      <c r="G12" s="17">
        <f t="shared" si="0"/>
        <v>14526</v>
      </c>
      <c r="H12" s="15"/>
      <c r="I12" s="17">
        <f t="shared" si="1"/>
        <v>14526</v>
      </c>
      <c r="J12" s="17">
        <f t="shared" si="2"/>
        <v>15252.300000000001</v>
      </c>
      <c r="K12" s="17">
        <f t="shared" si="2"/>
        <v>16014.915000000003</v>
      </c>
      <c r="L12" s="17">
        <f t="shared" si="2"/>
        <v>16815.660750000003</v>
      </c>
      <c r="M12" s="16" t="s">
        <v>131</v>
      </c>
      <c r="N12" s="17">
        <f t="shared" si="3"/>
        <v>62608.875750000007</v>
      </c>
    </row>
    <row r="13" spans="1:14">
      <c r="A13" s="22" t="s">
        <v>178</v>
      </c>
      <c r="B13" s="17">
        <v>1200</v>
      </c>
      <c r="C13" s="17">
        <v>10954</v>
      </c>
      <c r="D13" s="17" t="s">
        <v>213</v>
      </c>
      <c r="E13" s="17">
        <v>5004</v>
      </c>
      <c r="F13" s="17"/>
      <c r="G13" s="17">
        <f t="shared" si="0"/>
        <v>17158</v>
      </c>
      <c r="H13" s="15"/>
      <c r="I13" s="17">
        <f t="shared" si="1"/>
        <v>17158</v>
      </c>
      <c r="J13" s="17">
        <f t="shared" si="2"/>
        <v>18015.900000000001</v>
      </c>
      <c r="K13" s="17">
        <f t="shared" si="2"/>
        <v>18916.695000000003</v>
      </c>
      <c r="L13" s="17">
        <f t="shared" si="2"/>
        <v>19862.529750000005</v>
      </c>
      <c r="M13" s="16" t="s">
        <v>132</v>
      </c>
      <c r="N13" s="17">
        <f t="shared" si="3"/>
        <v>73953.124750000003</v>
      </c>
    </row>
    <row r="14" spans="1:14">
      <c r="A14" s="22" t="s">
        <v>177</v>
      </c>
      <c r="B14" s="17">
        <v>1660</v>
      </c>
      <c r="C14" s="17">
        <v>10962</v>
      </c>
      <c r="D14" s="17">
        <v>1692</v>
      </c>
      <c r="E14" s="17">
        <v>2304</v>
      </c>
      <c r="F14" s="17">
        <v>2542</v>
      </c>
      <c r="G14" s="17">
        <f t="shared" si="0"/>
        <v>19160</v>
      </c>
      <c r="H14" s="15"/>
      <c r="I14" s="17">
        <f t="shared" si="1"/>
        <v>19160</v>
      </c>
      <c r="J14" s="17">
        <f t="shared" si="2"/>
        <v>20118</v>
      </c>
      <c r="K14" s="17">
        <f t="shared" si="2"/>
        <v>21123.9</v>
      </c>
      <c r="L14" s="17">
        <f t="shared" si="2"/>
        <v>22180.095000000001</v>
      </c>
      <c r="M14" s="16" t="s">
        <v>133</v>
      </c>
      <c r="N14" s="17">
        <f t="shared" si="3"/>
        <v>82581.994999999995</v>
      </c>
    </row>
    <row r="15" spans="1:14">
      <c r="A15" s="22" t="s">
        <v>179</v>
      </c>
      <c r="B15" s="17">
        <v>2260</v>
      </c>
      <c r="C15" s="17">
        <v>12154</v>
      </c>
      <c r="D15" s="17" t="s">
        <v>213</v>
      </c>
      <c r="E15" s="17">
        <v>4750</v>
      </c>
      <c r="F15" s="17">
        <v>1418</v>
      </c>
      <c r="G15" s="17">
        <f t="shared" si="0"/>
        <v>20582</v>
      </c>
      <c r="H15" s="15"/>
      <c r="I15" s="17">
        <f t="shared" si="1"/>
        <v>20582</v>
      </c>
      <c r="J15" s="17">
        <f t="shared" si="2"/>
        <v>21611.100000000002</v>
      </c>
      <c r="K15" s="17">
        <f t="shared" si="2"/>
        <v>22691.655000000002</v>
      </c>
      <c r="L15" s="17">
        <f t="shared" si="2"/>
        <v>23826.237750000004</v>
      </c>
      <c r="M15" s="16" t="s">
        <v>134</v>
      </c>
      <c r="N15" s="17">
        <f t="shared" si="3"/>
        <v>88710.992750000005</v>
      </c>
    </row>
    <row r="16" spans="1:14">
      <c r="A16" s="22" t="s">
        <v>180</v>
      </c>
      <c r="B16" s="17">
        <v>2780</v>
      </c>
      <c r="C16" s="17">
        <v>8350</v>
      </c>
      <c r="D16" s="17">
        <v>1990</v>
      </c>
      <c r="E16" s="17">
        <v>3480</v>
      </c>
      <c r="F16" s="17" t="s">
        <v>213</v>
      </c>
      <c r="G16" s="17">
        <f t="shared" si="0"/>
        <v>16600</v>
      </c>
      <c r="H16" s="15"/>
      <c r="I16" s="17">
        <f t="shared" si="1"/>
        <v>16600</v>
      </c>
      <c r="J16" s="17">
        <f t="shared" si="2"/>
        <v>17430</v>
      </c>
      <c r="K16" s="17">
        <f t="shared" si="2"/>
        <v>18301.5</v>
      </c>
      <c r="L16" s="17">
        <f t="shared" si="2"/>
        <v>19216.575000000001</v>
      </c>
      <c r="M16" s="16" t="s">
        <v>135</v>
      </c>
      <c r="N16" s="17">
        <f t="shared" si="3"/>
        <v>71548.074999999997</v>
      </c>
    </row>
    <row r="17" spans="1:14">
      <c r="A17" s="22" t="s">
        <v>181</v>
      </c>
      <c r="B17" s="17">
        <v>1908</v>
      </c>
      <c r="C17" s="17">
        <v>10074</v>
      </c>
      <c r="D17" s="17" t="s">
        <v>213</v>
      </c>
      <c r="E17" s="17">
        <v>2616</v>
      </c>
      <c r="F17" s="17" t="s">
        <v>213</v>
      </c>
      <c r="G17" s="17">
        <f t="shared" si="0"/>
        <v>14598</v>
      </c>
      <c r="H17" s="15"/>
      <c r="I17" s="17">
        <f t="shared" si="1"/>
        <v>14598</v>
      </c>
      <c r="J17" s="17">
        <f t="shared" si="2"/>
        <v>15327.900000000001</v>
      </c>
      <c r="K17" s="17">
        <f t="shared" si="2"/>
        <v>16094.295000000002</v>
      </c>
      <c r="L17" s="17">
        <f t="shared" si="2"/>
        <v>16899.009750000001</v>
      </c>
      <c r="M17" s="16" t="s">
        <v>136</v>
      </c>
      <c r="N17" s="17">
        <f t="shared" si="3"/>
        <v>62919.204750000004</v>
      </c>
    </row>
    <row r="18" spans="1:14">
      <c r="A18" s="22" t="s">
        <v>184</v>
      </c>
      <c r="B18" s="17">
        <v>5058</v>
      </c>
      <c r="C18" s="17">
        <v>8778</v>
      </c>
      <c r="D18" s="17">
        <v>2448</v>
      </c>
      <c r="E18" s="17">
        <v>2916</v>
      </c>
      <c r="F18" s="17">
        <v>2988</v>
      </c>
      <c r="G18" s="17">
        <v>21948</v>
      </c>
      <c r="H18" s="15"/>
      <c r="I18" s="17">
        <f t="shared" si="1"/>
        <v>21948</v>
      </c>
      <c r="J18" s="17">
        <f t="shared" si="2"/>
        <v>23045.4</v>
      </c>
      <c r="K18" s="17">
        <f t="shared" si="2"/>
        <v>24197.670000000002</v>
      </c>
      <c r="L18" s="17">
        <f t="shared" si="2"/>
        <v>25407.553500000002</v>
      </c>
      <c r="M18" s="16" t="s">
        <v>123</v>
      </c>
      <c r="N18" s="17">
        <f t="shared" si="3"/>
        <v>94598.623500000016</v>
      </c>
    </row>
    <row r="19" spans="1:14">
      <c r="A19" s="22" t="s">
        <v>193</v>
      </c>
      <c r="B19" s="17">
        <v>4000</v>
      </c>
      <c r="C19" s="17">
        <v>17850</v>
      </c>
      <c r="D19" s="17" t="s">
        <v>213</v>
      </c>
      <c r="E19" s="17" t="s">
        <v>213</v>
      </c>
      <c r="F19" s="17">
        <v>7000</v>
      </c>
      <c r="G19" s="17">
        <f t="shared" ref="G19:G27" si="4">SUM(B19:F19)</f>
        <v>28850</v>
      </c>
      <c r="H19" s="15"/>
      <c r="I19" s="17">
        <f t="shared" si="1"/>
        <v>28850</v>
      </c>
      <c r="J19" s="17">
        <f t="shared" si="2"/>
        <v>30292.5</v>
      </c>
      <c r="K19" s="17">
        <f t="shared" si="2"/>
        <v>31807.125</v>
      </c>
      <c r="L19" s="17">
        <f t="shared" si="2"/>
        <v>33397.481250000004</v>
      </c>
      <c r="M19" s="16" t="s">
        <v>137</v>
      </c>
      <c r="N19" s="17">
        <f t="shared" si="3"/>
        <v>124347.10625000001</v>
      </c>
    </row>
    <row r="20" spans="1:14">
      <c r="A20" s="22" t="s">
        <v>182</v>
      </c>
      <c r="B20" s="17">
        <v>1320</v>
      </c>
      <c r="C20" s="17">
        <v>10378</v>
      </c>
      <c r="D20" s="17">
        <v>1640</v>
      </c>
      <c r="E20" s="17">
        <v>1560</v>
      </c>
      <c r="F20" s="17" t="s">
        <v>213</v>
      </c>
      <c r="G20" s="17">
        <f t="shared" si="4"/>
        <v>14898</v>
      </c>
      <c r="H20" s="15"/>
      <c r="I20" s="17">
        <f t="shared" si="1"/>
        <v>14898</v>
      </c>
      <c r="J20" s="17">
        <f t="shared" si="2"/>
        <v>15642.900000000001</v>
      </c>
      <c r="K20" s="17">
        <f t="shared" si="2"/>
        <v>16425.045000000002</v>
      </c>
      <c r="L20" s="17">
        <f t="shared" si="2"/>
        <v>17246.297250000003</v>
      </c>
      <c r="M20" s="16" t="s">
        <v>138</v>
      </c>
      <c r="N20" s="17">
        <f t="shared" si="3"/>
        <v>64212.24225000001</v>
      </c>
    </row>
    <row r="21" spans="1:14">
      <c r="A21" s="22" t="s">
        <v>183</v>
      </c>
      <c r="B21" s="17">
        <v>1600</v>
      </c>
      <c r="C21" s="17">
        <v>10500</v>
      </c>
      <c r="D21" s="17">
        <v>1000</v>
      </c>
      <c r="E21" s="17">
        <v>2234</v>
      </c>
      <c r="F21" s="17" t="s">
        <v>213</v>
      </c>
      <c r="G21" s="17">
        <f t="shared" si="4"/>
        <v>15334</v>
      </c>
      <c r="H21" s="15"/>
      <c r="I21" s="17">
        <f t="shared" si="1"/>
        <v>15334</v>
      </c>
      <c r="J21" s="17">
        <f t="shared" si="2"/>
        <v>16100.7</v>
      </c>
      <c r="K21" s="17">
        <f t="shared" si="2"/>
        <v>16905.735000000001</v>
      </c>
      <c r="L21" s="17">
        <f t="shared" si="2"/>
        <v>17751.02175</v>
      </c>
      <c r="M21" s="16" t="s">
        <v>11</v>
      </c>
      <c r="N21" s="17">
        <f t="shared" si="3"/>
        <v>66091.456749999998</v>
      </c>
    </row>
    <row r="22" spans="1:14">
      <c r="A22" s="22" t="s">
        <v>194</v>
      </c>
      <c r="B22" s="17">
        <v>3274</v>
      </c>
      <c r="C22" s="17">
        <v>11522</v>
      </c>
      <c r="D22" s="17">
        <v>1638</v>
      </c>
      <c r="E22" s="17">
        <v>4256</v>
      </c>
      <c r="F22" s="17" t="s">
        <v>213</v>
      </c>
      <c r="G22" s="17">
        <f t="shared" si="4"/>
        <v>20690</v>
      </c>
      <c r="H22" s="15"/>
      <c r="I22" s="17">
        <f t="shared" si="1"/>
        <v>20690</v>
      </c>
      <c r="J22" s="17">
        <f t="shared" si="2"/>
        <v>21724.5</v>
      </c>
      <c r="K22" s="17">
        <f t="shared" si="2"/>
        <v>22810.725000000002</v>
      </c>
      <c r="L22" s="17">
        <f t="shared" si="2"/>
        <v>23951.261250000003</v>
      </c>
      <c r="M22" s="16" t="s">
        <v>139</v>
      </c>
      <c r="N22" s="17">
        <f t="shared" si="3"/>
        <v>89176.486250000016</v>
      </c>
    </row>
    <row r="23" spans="1:14">
      <c r="A23" s="22" t="s">
        <v>185</v>
      </c>
      <c r="B23" s="17">
        <v>775</v>
      </c>
      <c r="C23" s="17">
        <v>12150</v>
      </c>
      <c r="D23" s="17" t="s">
        <v>213</v>
      </c>
      <c r="E23" s="17" t="s">
        <v>213</v>
      </c>
      <c r="F23" s="17">
        <v>3650</v>
      </c>
      <c r="G23" s="17">
        <f t="shared" si="4"/>
        <v>16575</v>
      </c>
      <c r="H23" s="15"/>
      <c r="I23" s="17">
        <f t="shared" si="1"/>
        <v>16575</v>
      </c>
      <c r="J23" s="17">
        <f t="shared" si="2"/>
        <v>17403.75</v>
      </c>
      <c r="K23" s="17">
        <f t="shared" si="2"/>
        <v>18273.9375</v>
      </c>
      <c r="L23" s="17">
        <f t="shared" si="2"/>
        <v>19187.634375000001</v>
      </c>
      <c r="M23" s="16" t="s">
        <v>140</v>
      </c>
      <c r="N23" s="17">
        <f t="shared" si="3"/>
        <v>71440.321874999994</v>
      </c>
    </row>
    <row r="24" spans="1:14">
      <c r="A24" s="22" t="s">
        <v>186</v>
      </c>
      <c r="B24" s="17">
        <v>3329</v>
      </c>
      <c r="C24" s="17">
        <v>10606</v>
      </c>
      <c r="D24" s="17">
        <v>2760</v>
      </c>
      <c r="E24" s="17">
        <v>2636</v>
      </c>
      <c r="F24" s="17" t="s">
        <v>213</v>
      </c>
      <c r="G24" s="17">
        <f t="shared" si="4"/>
        <v>19331</v>
      </c>
      <c r="H24" s="15"/>
      <c r="I24" s="17">
        <f t="shared" si="1"/>
        <v>19331</v>
      </c>
      <c r="J24" s="17">
        <f t="shared" si="2"/>
        <v>20297.55</v>
      </c>
      <c r="K24" s="17">
        <f t="shared" si="2"/>
        <v>21312.427500000002</v>
      </c>
      <c r="L24" s="17">
        <f t="shared" si="2"/>
        <v>22378.048875000004</v>
      </c>
      <c r="M24" s="16" t="s">
        <v>141</v>
      </c>
      <c r="N24" s="17">
        <f t="shared" si="3"/>
        <v>83319.026375000016</v>
      </c>
    </row>
    <row r="25" spans="1:14">
      <c r="A25" s="22" t="s">
        <v>187</v>
      </c>
      <c r="B25" s="17">
        <v>3856</v>
      </c>
      <c r="C25" s="17">
        <v>13318</v>
      </c>
      <c r="D25" s="17">
        <v>1850</v>
      </c>
      <c r="E25" s="17">
        <v>2444</v>
      </c>
      <c r="F25" s="17"/>
      <c r="G25" s="17">
        <f t="shared" si="4"/>
        <v>21468</v>
      </c>
      <c r="H25" s="15"/>
      <c r="I25" s="17">
        <f t="shared" si="1"/>
        <v>21468</v>
      </c>
      <c r="J25" s="17">
        <f t="shared" si="2"/>
        <v>22541.4</v>
      </c>
      <c r="K25" s="17">
        <f t="shared" si="2"/>
        <v>23668.47</v>
      </c>
      <c r="L25" s="17">
        <f t="shared" si="2"/>
        <v>24851.893500000002</v>
      </c>
      <c r="M25" s="16" t="s">
        <v>142</v>
      </c>
      <c r="N25" s="17">
        <f t="shared" si="3"/>
        <v>92529.763500000001</v>
      </c>
    </row>
    <row r="26" spans="1:14">
      <c r="A26" s="22" t="s">
        <v>189</v>
      </c>
      <c r="B26" s="17">
        <v>1400</v>
      </c>
      <c r="C26" s="17">
        <v>11190</v>
      </c>
      <c r="D26" s="17">
        <v>1230</v>
      </c>
      <c r="E26" s="17" t="s">
        <v>213</v>
      </c>
      <c r="F26" s="17">
        <v>2530</v>
      </c>
      <c r="G26" s="17">
        <f t="shared" si="4"/>
        <v>16350</v>
      </c>
      <c r="H26" s="15"/>
      <c r="I26" s="17">
        <f t="shared" si="1"/>
        <v>16350</v>
      </c>
      <c r="J26" s="17">
        <f t="shared" si="2"/>
        <v>17167.5</v>
      </c>
      <c r="K26" s="17">
        <f t="shared" si="2"/>
        <v>18025.875</v>
      </c>
      <c r="L26" s="17">
        <f t="shared" si="2"/>
        <v>18927.168750000001</v>
      </c>
      <c r="M26" s="16" t="s">
        <v>143</v>
      </c>
      <c r="N26" s="17">
        <f t="shared" si="3"/>
        <v>70470.543749999997</v>
      </c>
    </row>
    <row r="27" spans="1:14">
      <c r="A27" s="22" t="s">
        <v>192</v>
      </c>
      <c r="B27" s="17">
        <v>1634</v>
      </c>
      <c r="C27" s="17">
        <v>10612</v>
      </c>
      <c r="D27" s="17" t="s">
        <v>213</v>
      </c>
      <c r="E27" s="17">
        <v>6670</v>
      </c>
      <c r="F27" s="17"/>
      <c r="G27" s="17">
        <f t="shared" si="4"/>
        <v>18916</v>
      </c>
      <c r="H27" s="15"/>
      <c r="I27" s="17">
        <f t="shared" si="1"/>
        <v>18916</v>
      </c>
      <c r="J27" s="17">
        <f t="shared" si="2"/>
        <v>19861.8</v>
      </c>
      <c r="K27" s="17">
        <f t="shared" si="2"/>
        <v>20854.89</v>
      </c>
      <c r="L27" s="17">
        <f t="shared" si="2"/>
        <v>21897.6345</v>
      </c>
      <c r="M27" s="16" t="s">
        <v>144</v>
      </c>
      <c r="N27" s="17">
        <f t="shared" si="3"/>
        <v>81530.324500000002</v>
      </c>
    </row>
    <row r="28" spans="1:14">
      <c r="A28" s="22" t="s">
        <v>196</v>
      </c>
      <c r="B28" s="17" t="s">
        <v>213</v>
      </c>
      <c r="C28" s="17" t="s">
        <v>213</v>
      </c>
      <c r="D28" s="17" t="s">
        <v>213</v>
      </c>
      <c r="E28" s="17" t="s">
        <v>213</v>
      </c>
      <c r="F28" s="17" t="s">
        <v>213</v>
      </c>
      <c r="G28" s="17">
        <v>11000</v>
      </c>
      <c r="H28" s="15"/>
      <c r="I28" s="17">
        <f t="shared" si="1"/>
        <v>11000</v>
      </c>
      <c r="J28" s="17">
        <f t="shared" si="2"/>
        <v>11550</v>
      </c>
      <c r="K28" s="17">
        <f t="shared" si="2"/>
        <v>12127.5</v>
      </c>
      <c r="L28" s="17">
        <f t="shared" si="2"/>
        <v>12733.875</v>
      </c>
      <c r="M28" s="16" t="s">
        <v>145</v>
      </c>
      <c r="N28" s="17">
        <f t="shared" si="3"/>
        <v>47411.375</v>
      </c>
    </row>
    <row r="29" spans="1:14" ht="25.5">
      <c r="A29" s="22" t="s">
        <v>198</v>
      </c>
      <c r="B29" s="17">
        <v>2105</v>
      </c>
      <c r="C29" s="17">
        <v>11825</v>
      </c>
      <c r="D29" s="17">
        <v>3413</v>
      </c>
      <c r="E29" s="17">
        <v>4972</v>
      </c>
      <c r="F29" s="17">
        <v>76</v>
      </c>
      <c r="G29" s="17">
        <f>SUM(B29:F29)</f>
        <v>22391</v>
      </c>
      <c r="H29" s="15"/>
      <c r="I29" s="17">
        <f t="shared" si="1"/>
        <v>22391</v>
      </c>
      <c r="J29" s="17">
        <f t="shared" si="2"/>
        <v>23510.55</v>
      </c>
      <c r="K29" s="17">
        <f t="shared" si="2"/>
        <v>24686.077499999999</v>
      </c>
      <c r="L29" s="17">
        <f t="shared" si="2"/>
        <v>25920.381375000001</v>
      </c>
      <c r="M29" s="16" t="s">
        <v>146</v>
      </c>
      <c r="N29" s="17">
        <f t="shared" si="3"/>
        <v>96508.008875</v>
      </c>
    </row>
    <row r="30" spans="1:14" ht="25.5">
      <c r="A30" s="22" t="s">
        <v>195</v>
      </c>
      <c r="B30" s="17">
        <v>1470</v>
      </c>
      <c r="C30" s="17">
        <v>9790</v>
      </c>
      <c r="D30" s="17">
        <v>830</v>
      </c>
      <c r="E30" s="17" t="s">
        <v>213</v>
      </c>
      <c r="F30" s="17">
        <v>4800</v>
      </c>
      <c r="G30" s="17">
        <f>SUM(B30:F30)</f>
        <v>16890</v>
      </c>
      <c r="H30" s="15"/>
      <c r="I30" s="17">
        <f t="shared" si="1"/>
        <v>16890</v>
      </c>
      <c r="J30" s="17">
        <f t="shared" si="2"/>
        <v>17734.5</v>
      </c>
      <c r="K30" s="17">
        <f t="shared" si="2"/>
        <v>18621.225000000002</v>
      </c>
      <c r="L30" s="17">
        <f t="shared" si="2"/>
        <v>19552.286250000005</v>
      </c>
      <c r="M30" s="16" t="s">
        <v>147</v>
      </c>
      <c r="N30" s="17">
        <f t="shared" si="3"/>
        <v>72798.01125000001</v>
      </c>
    </row>
    <row r="31" spans="1:14">
      <c r="A31" s="22" t="s">
        <v>197</v>
      </c>
      <c r="B31" s="17">
        <v>1200</v>
      </c>
      <c r="C31" s="17">
        <v>10890</v>
      </c>
      <c r="D31" s="17">
        <v>1434</v>
      </c>
      <c r="E31" s="17" t="s">
        <v>213</v>
      </c>
      <c r="F31" s="17">
        <v>2108</v>
      </c>
      <c r="G31" s="17">
        <f>SUM(B31:F31)</f>
        <v>15632</v>
      </c>
      <c r="H31" s="15"/>
      <c r="I31" s="17">
        <f t="shared" si="1"/>
        <v>15632</v>
      </c>
      <c r="J31" s="17">
        <f t="shared" si="2"/>
        <v>16413.600000000002</v>
      </c>
      <c r="K31" s="17">
        <f t="shared" si="2"/>
        <v>17234.280000000002</v>
      </c>
      <c r="L31" s="17">
        <f t="shared" si="2"/>
        <v>18095.994000000002</v>
      </c>
      <c r="M31" s="16" t="s">
        <v>148</v>
      </c>
      <c r="N31" s="17">
        <f t="shared" si="3"/>
        <v>67375.874000000011</v>
      </c>
    </row>
    <row r="32" spans="1:14">
      <c r="B32" s="17"/>
      <c r="C32" s="17"/>
      <c r="D32" s="17"/>
      <c r="E32" s="17"/>
      <c r="F32" s="17"/>
      <c r="G32" s="17"/>
      <c r="H32" s="15"/>
      <c r="I32" s="17"/>
      <c r="J32" s="17"/>
      <c r="K32" s="17"/>
      <c r="L32" s="17"/>
      <c r="M32" s="16"/>
      <c r="N32" s="17"/>
    </row>
    <row r="33" spans="1:14">
      <c r="B33" s="17"/>
      <c r="C33" s="17"/>
      <c r="D33" s="17"/>
      <c r="E33" s="17"/>
      <c r="F33" s="17"/>
      <c r="G33" s="17"/>
      <c r="H33" s="15"/>
      <c r="I33" s="17"/>
      <c r="J33" s="17"/>
      <c r="K33" s="17"/>
      <c r="L33" s="17"/>
      <c r="M33" s="15"/>
      <c r="N33" s="17"/>
    </row>
    <row r="34" spans="1:14">
      <c r="A34" s="22" t="s">
        <v>218</v>
      </c>
      <c r="B34" s="17">
        <v>970</v>
      </c>
      <c r="C34" s="17">
        <v>12552</v>
      </c>
      <c r="D34" s="17">
        <v>2248</v>
      </c>
      <c r="E34" s="17">
        <v>7970</v>
      </c>
      <c r="F34" s="17" t="s">
        <v>213</v>
      </c>
      <c r="G34" s="17">
        <f>SUM(B34:F34)</f>
        <v>23740</v>
      </c>
      <c r="H34" s="15"/>
      <c r="I34" s="17">
        <f t="shared" ref="I34:I42" si="5">G34</f>
        <v>23740</v>
      </c>
      <c r="J34" s="17">
        <f t="shared" ref="J34:L36" si="6">I34*(1+$B$2)</f>
        <v>24927</v>
      </c>
      <c r="K34" s="17">
        <f t="shared" si="6"/>
        <v>26173.350000000002</v>
      </c>
      <c r="L34" s="17">
        <f t="shared" si="6"/>
        <v>27482.017500000002</v>
      </c>
      <c r="M34" s="16" t="s">
        <v>149</v>
      </c>
      <c r="N34" s="17">
        <f>SUM(I34:L34)</f>
        <v>102322.36750000001</v>
      </c>
    </row>
    <row r="35" spans="1:14">
      <c r="A35" s="23" t="s">
        <v>220</v>
      </c>
      <c r="B35" s="17">
        <v>970</v>
      </c>
      <c r="C35" s="17">
        <v>12552</v>
      </c>
      <c r="D35" s="17">
        <v>2248</v>
      </c>
      <c r="E35" s="17">
        <v>7970</v>
      </c>
      <c r="F35" s="17" t="s">
        <v>213</v>
      </c>
      <c r="G35" s="17">
        <f>SUM(B35:F35)</f>
        <v>23740</v>
      </c>
      <c r="H35" s="15"/>
      <c r="I35" s="17">
        <f t="shared" si="5"/>
        <v>23740</v>
      </c>
      <c r="J35" s="17">
        <f t="shared" si="6"/>
        <v>24927</v>
      </c>
      <c r="K35" s="17">
        <f t="shared" si="6"/>
        <v>26173.350000000002</v>
      </c>
      <c r="L35" s="17">
        <f t="shared" si="6"/>
        <v>27482.017500000002</v>
      </c>
      <c r="M35" s="16" t="s">
        <v>150</v>
      </c>
      <c r="N35" s="17">
        <f>SUM(I35:L35)</f>
        <v>102322.36750000001</v>
      </c>
    </row>
    <row r="36" spans="1:14">
      <c r="A36" s="22" t="s">
        <v>219</v>
      </c>
      <c r="B36" s="17">
        <v>970</v>
      </c>
      <c r="C36" s="17">
        <v>12552</v>
      </c>
      <c r="D36" s="17">
        <v>2248</v>
      </c>
      <c r="E36" s="17">
        <v>7970</v>
      </c>
      <c r="F36" s="17" t="s">
        <v>213</v>
      </c>
      <c r="G36" s="17">
        <f>SUM(B36:F36)</f>
        <v>23740</v>
      </c>
      <c r="H36" s="15"/>
      <c r="I36" s="17">
        <f t="shared" si="5"/>
        <v>23740</v>
      </c>
      <c r="J36" s="17">
        <f t="shared" si="6"/>
        <v>24927</v>
      </c>
      <c r="K36" s="17">
        <f t="shared" si="6"/>
        <v>26173.350000000002</v>
      </c>
      <c r="L36" s="17">
        <f t="shared" si="6"/>
        <v>27482.017500000002</v>
      </c>
      <c r="M36" s="16" t="s">
        <v>151</v>
      </c>
      <c r="N36" s="17">
        <f>SUM(I36:L36)</f>
        <v>102322.36750000001</v>
      </c>
    </row>
    <row r="37" spans="1:14">
      <c r="B37" s="17"/>
      <c r="C37" s="17"/>
      <c r="D37" s="17"/>
      <c r="E37" s="17"/>
      <c r="F37" s="17"/>
      <c r="G37" s="17"/>
      <c r="H37" s="15"/>
      <c r="I37" s="17">
        <f t="shared" si="5"/>
        <v>0</v>
      </c>
      <c r="J37" s="17"/>
      <c r="K37" s="17"/>
      <c r="L37" s="17"/>
      <c r="M37" s="15"/>
      <c r="N37" s="17"/>
    </row>
    <row r="38" spans="1:14" ht="17.25">
      <c r="A38" s="23" t="s">
        <v>225</v>
      </c>
      <c r="B38" s="17">
        <v>3000</v>
      </c>
      <c r="C38" s="17">
        <v>15600</v>
      </c>
      <c r="D38" s="17" t="s">
        <v>213</v>
      </c>
      <c r="E38" s="17" t="s">
        <v>213</v>
      </c>
      <c r="F38" s="17">
        <v>1800</v>
      </c>
      <c r="G38" s="17">
        <f>SUM(B38:F38)</f>
        <v>20400</v>
      </c>
      <c r="H38" s="15"/>
      <c r="I38" s="17">
        <f t="shared" si="5"/>
        <v>20400</v>
      </c>
      <c r="J38" s="17">
        <f t="shared" ref="J38:L42" si="7">I38*(1+$B$2)</f>
        <v>21420</v>
      </c>
      <c r="K38" s="17">
        <f t="shared" si="7"/>
        <v>22491</v>
      </c>
      <c r="L38" s="17">
        <f t="shared" si="7"/>
        <v>23615.55</v>
      </c>
      <c r="M38" s="16" t="s">
        <v>200</v>
      </c>
      <c r="N38" s="17">
        <f>SUM(I38:L38)</f>
        <v>87926.55</v>
      </c>
    </row>
    <row r="39" spans="1:14" ht="17.25">
      <c r="A39" s="23" t="s">
        <v>221</v>
      </c>
      <c r="B39" s="17">
        <v>1752</v>
      </c>
      <c r="C39" s="17">
        <v>11292</v>
      </c>
      <c r="D39" s="17"/>
      <c r="E39" s="17"/>
      <c r="F39" s="17"/>
      <c r="G39" s="17">
        <f>SUM(B39:F39)</f>
        <v>13044</v>
      </c>
      <c r="H39" s="15"/>
      <c r="I39" s="17">
        <f t="shared" si="5"/>
        <v>13044</v>
      </c>
      <c r="J39" s="17">
        <f t="shared" si="7"/>
        <v>13696.2</v>
      </c>
      <c r="K39" s="17">
        <f t="shared" si="7"/>
        <v>14381.010000000002</v>
      </c>
      <c r="L39" s="17">
        <f t="shared" si="7"/>
        <v>15100.060500000003</v>
      </c>
      <c r="M39" s="16" t="s">
        <v>214</v>
      </c>
      <c r="N39" s="17">
        <f>SUM(I39:L39)</f>
        <v>56221.270500000013</v>
      </c>
    </row>
    <row r="40" spans="1:14" ht="17.25">
      <c r="A40" s="23" t="s">
        <v>222</v>
      </c>
      <c r="B40" s="17">
        <v>1800</v>
      </c>
      <c r="C40" s="17">
        <v>14385</v>
      </c>
      <c r="D40" s="17">
        <v>1200</v>
      </c>
      <c r="E40" s="17">
        <v>2500</v>
      </c>
      <c r="F40" s="17" t="s">
        <v>213</v>
      </c>
      <c r="G40" s="17">
        <f>SUM(B40:F40)</f>
        <v>19885</v>
      </c>
      <c r="H40" s="15"/>
      <c r="I40" s="17">
        <f t="shared" si="5"/>
        <v>19885</v>
      </c>
      <c r="J40" s="17">
        <f t="shared" si="7"/>
        <v>20879.25</v>
      </c>
      <c r="K40" s="17">
        <f t="shared" si="7"/>
        <v>21923.212500000001</v>
      </c>
      <c r="L40" s="17">
        <f t="shared" si="7"/>
        <v>23019.373125000002</v>
      </c>
      <c r="M40" s="16" t="s">
        <v>215</v>
      </c>
      <c r="N40" s="17">
        <f>SUM(I40:L40)</f>
        <v>85706.835625000007</v>
      </c>
    </row>
    <row r="41" spans="1:14" ht="30">
      <c r="A41" s="24" t="s">
        <v>223</v>
      </c>
      <c r="B41" s="17">
        <v>1000</v>
      </c>
      <c r="C41" s="17">
        <v>7031</v>
      </c>
      <c r="D41" s="17" t="s">
        <v>213</v>
      </c>
      <c r="E41" s="17" t="s">
        <v>213</v>
      </c>
      <c r="F41" s="17">
        <v>1450</v>
      </c>
      <c r="G41" s="17">
        <f>SUM(B41:F41)</f>
        <v>9481</v>
      </c>
      <c r="H41" s="15"/>
      <c r="I41" s="17">
        <f t="shared" si="5"/>
        <v>9481</v>
      </c>
      <c r="J41" s="17">
        <f t="shared" si="7"/>
        <v>9955.0500000000011</v>
      </c>
      <c r="K41" s="17">
        <f t="shared" si="7"/>
        <v>10452.802500000002</v>
      </c>
      <c r="L41" s="17">
        <f t="shared" si="7"/>
        <v>10975.442625000001</v>
      </c>
      <c r="M41" s="16" t="s">
        <v>216</v>
      </c>
      <c r="N41" s="17">
        <f>SUM(I41:L41)</f>
        <v>40864.295125000004</v>
      </c>
    </row>
    <row r="42" spans="1:14" ht="30">
      <c r="A42" s="23" t="s">
        <v>224</v>
      </c>
      <c r="B42" s="17">
        <v>600</v>
      </c>
      <c r="C42" s="17">
        <v>10680</v>
      </c>
      <c r="D42" s="17">
        <v>720</v>
      </c>
      <c r="E42" s="17">
        <v>2616</v>
      </c>
      <c r="F42" s="17">
        <v>1800</v>
      </c>
      <c r="G42" s="17">
        <f>SUM(B42:F42)</f>
        <v>16416</v>
      </c>
      <c r="H42" s="15"/>
      <c r="I42" s="17">
        <f t="shared" si="5"/>
        <v>16416</v>
      </c>
      <c r="J42" s="17">
        <f t="shared" si="7"/>
        <v>17236.8</v>
      </c>
      <c r="K42" s="17">
        <f t="shared" si="7"/>
        <v>18098.64</v>
      </c>
      <c r="L42" s="17">
        <f t="shared" si="7"/>
        <v>19003.572</v>
      </c>
      <c r="M42" s="16" t="s">
        <v>217</v>
      </c>
      <c r="N42" s="17">
        <f>SUM(I42:L42)</f>
        <v>70755.012000000002</v>
      </c>
    </row>
  </sheetData>
  <sheetProtection sheet="1" objects="1" scenarios="1" selectLockedCells="1" selectUnlockedCells="1"/>
  <mergeCells count="1">
    <mergeCell ref="C2:G2"/>
  </mergeCells>
  <phoneticPr fontId="10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Rank</vt:lpstr>
      <vt:lpstr>Tuition</vt:lpstr>
      <vt:lpstr>Loan Payoff Comparison</vt:lpstr>
      <vt:lpstr>living expenses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Garcia</dc:creator>
  <cp:lastModifiedBy>matt</cp:lastModifiedBy>
  <dcterms:created xsi:type="dcterms:W3CDTF">2012-01-17T18:24:58Z</dcterms:created>
  <dcterms:modified xsi:type="dcterms:W3CDTF">2013-03-07T01:39:21Z</dcterms:modified>
</cp:coreProperties>
</file>