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Ex4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charts/chartEx5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xl/charts/chart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5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xr:revisionPtr revIDLastSave="0" documentId="13_ncr:1_{C4BD2B23-620B-4DB9-A118-709C6405C744}" xr6:coauthVersionLast="47" xr6:coauthVersionMax="47" xr10:uidLastSave="{00000000-0000-0000-0000-000000000000}"/>
  <bookViews>
    <workbookView xWindow="-110" yWindow="-110" windowWidth="19420" windowHeight="10420" xr2:uid="{3849D2C5-96DF-4ED3-B01F-F154BEE61E65}"/>
  </bookViews>
  <sheets>
    <sheet name="Sheet1" sheetId="1" r:id="rId1"/>
    <sheet name="Sheet2" sheetId="2" r:id="rId2"/>
  </sheets>
  <definedNames>
    <definedName name="_xlchart.v1.0" hidden="1">(Sheet1!$E$7:$E$32,Sheet1!$E$34:$E$93)</definedName>
    <definedName name="_xlchart.v1.1" hidden="1">Sheet1!$P$126:$P$140</definedName>
    <definedName name="_xlchart.v1.2" hidden="1">Sheet1!$E$6:$E$32</definedName>
    <definedName name="_xlchart.v1.3" hidden="1">Sheet1!$P$126:$P$140</definedName>
    <definedName name="_xlchart.v1.4" hidden="1">(Sheet1!$E$34:$E$59,Sheet1!$E$6)</definedName>
    <definedName name="_xlchart.v1.5" hidden="1">Sheet1!$E$94:$E$100</definedName>
    <definedName name="_xlchart.v1.6" hidden="1">Sheet1!$E$60:$E$93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G7" i="1"/>
  <c r="G33" i="1" s="1"/>
  <c r="G8" i="1"/>
  <c r="G10" i="1"/>
  <c r="G11" i="1"/>
  <c r="G12" i="1"/>
  <c r="G13" i="1"/>
  <c r="G14" i="1"/>
  <c r="G16" i="1"/>
  <c r="G18" i="1"/>
  <c r="G19" i="1"/>
  <c r="G26" i="1"/>
  <c r="G27" i="1"/>
  <c r="G28" i="1"/>
  <c r="G29" i="1"/>
  <c r="G30" i="1"/>
  <c r="G31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5" i="1"/>
  <c r="G96" i="1"/>
  <c r="G97" i="1"/>
  <c r="G98" i="1"/>
  <c r="G99" i="1"/>
  <c r="G100" i="1"/>
  <c r="AE20" i="1" l="1"/>
  <c r="AF15" i="1" s="1"/>
  <c r="AG20" i="1"/>
  <c r="AH12" i="1" s="1"/>
  <c r="AI20" i="1"/>
  <c r="AJ14" i="1" s="1"/>
  <c r="AK20" i="1"/>
  <c r="AL16" i="1" s="1"/>
  <c r="X23" i="1"/>
  <c r="Y8" i="1" s="1"/>
  <c r="S131" i="1"/>
  <c r="T129" i="1" s="1"/>
  <c r="V23" i="1"/>
  <c r="W20" i="1" s="1"/>
  <c r="AF20" i="1" l="1"/>
  <c r="AF12" i="1"/>
  <c r="AF19" i="1"/>
  <c r="AF14" i="1"/>
  <c r="AF13" i="1"/>
  <c r="AF18" i="1"/>
  <c r="AF17" i="1"/>
  <c r="AF16" i="1"/>
  <c r="AH19" i="1"/>
  <c r="AH18" i="1"/>
  <c r="AH17" i="1"/>
  <c r="AH16" i="1"/>
  <c r="AH15" i="1"/>
  <c r="AH14" i="1"/>
  <c r="AH13" i="1"/>
  <c r="AJ13" i="1"/>
  <c r="AL18" i="1"/>
  <c r="AJ12" i="1"/>
  <c r="AJ19" i="1"/>
  <c r="AL15" i="1"/>
  <c r="AJ18" i="1"/>
  <c r="AL14" i="1"/>
  <c r="AJ17" i="1"/>
  <c r="AL13" i="1"/>
  <c r="AJ16" i="1"/>
  <c r="AJ15" i="1"/>
  <c r="AL12" i="1"/>
  <c r="AL19" i="1"/>
  <c r="AL17" i="1"/>
  <c r="Y16" i="1"/>
  <c r="Y15" i="1"/>
  <c r="Y14" i="1"/>
  <c r="Y13" i="1"/>
  <c r="Y12" i="1"/>
  <c r="Y7" i="1"/>
  <c r="Y20" i="1"/>
  <c r="Y10" i="1"/>
  <c r="Y19" i="1"/>
  <c r="Y18" i="1"/>
  <c r="Y17" i="1"/>
  <c r="T128" i="1"/>
  <c r="Y11" i="1"/>
  <c r="Y22" i="1"/>
  <c r="Y9" i="1"/>
  <c r="Y21" i="1"/>
  <c r="T130" i="1"/>
  <c r="W19" i="1"/>
  <c r="W18" i="1"/>
  <c r="W17" i="1"/>
  <c r="W16" i="1"/>
  <c r="W15" i="1"/>
  <c r="W22" i="1"/>
  <c r="W14" i="1"/>
  <c r="W13" i="1"/>
  <c r="W7" i="1"/>
  <c r="W12" i="1"/>
  <c r="W11" i="1"/>
  <c r="W10" i="1"/>
  <c r="W8" i="1"/>
  <c r="W21" i="1"/>
  <c r="W9" i="1"/>
  <c r="AH20" i="1" l="1"/>
  <c r="AL20" i="1"/>
  <c r="AJ20" i="1"/>
  <c r="Y23" i="1"/>
  <c r="T131" i="1"/>
  <c r="W23" i="1"/>
</calcChain>
</file>

<file path=xl/sharedStrings.xml><?xml version="1.0" encoding="utf-8"?>
<sst xmlns="http://schemas.openxmlformats.org/spreadsheetml/2006/main" count="183" uniqueCount="157">
  <si>
    <t>Herbie</t>
  </si>
  <si>
    <t>throwaway2022123</t>
  </si>
  <si>
    <t>dancingdochehe</t>
  </si>
  <si>
    <t>orangeorang</t>
  </si>
  <si>
    <t>the original</t>
  </si>
  <si>
    <t>tsdb11</t>
  </si>
  <si>
    <t>dem0225</t>
  </si>
  <si>
    <t>throwaway6824</t>
  </si>
  <si>
    <t>TurboMD</t>
  </si>
  <si>
    <t>turtlesandmed</t>
  </si>
  <si>
    <t>Yikua80</t>
  </si>
  <si>
    <t>tryingtofindhope</t>
  </si>
  <si>
    <t>premedfriend</t>
  </si>
  <si>
    <t>surgicalpursuits</t>
  </si>
  <si>
    <t>amazin889</t>
  </si>
  <si>
    <t>spanishbiologist</t>
  </si>
  <si>
    <t>Column1</t>
  </si>
  <si>
    <t>Name</t>
  </si>
  <si>
    <t>tandap</t>
  </si>
  <si>
    <t>preR</t>
  </si>
  <si>
    <t>jack326</t>
  </si>
  <si>
    <t>Date of Acceptance</t>
  </si>
  <si>
    <t>Date of Rejection</t>
  </si>
  <si>
    <t># of A</t>
  </si>
  <si>
    <t>Two Week Interval</t>
  </si>
  <si>
    <t>10-Nov-21, 24-Nov-21</t>
  </si>
  <si>
    <t>22-Dec-21, 5-Jan-22</t>
  </si>
  <si>
    <t>Date Integer</t>
  </si>
  <si>
    <t>% of Reported A's</t>
  </si>
  <si>
    <t>Sum</t>
  </si>
  <si>
    <t>27-Oct-21, 10-Nov-21</t>
  </si>
  <si>
    <t>24-Nov-21, 8-Dec-21</t>
  </si>
  <si>
    <t>8-Dec-21, 22-Dec-21</t>
  </si>
  <si>
    <t>5-Jan-22, 19-Jan-22</t>
  </si>
  <si>
    <t>19-Jan-22, 2-Feb-22</t>
  </si>
  <si>
    <t>2-Feb-22, 16-Feb-22</t>
  </si>
  <si>
    <t>16-Feb-22, 2-Mar-22</t>
  </si>
  <si>
    <t>2-Mar-22, 16-Mar-22</t>
  </si>
  <si>
    <t>16-Mar-22, 30-Mar-22</t>
  </si>
  <si>
    <t>30-Mar-22, 13-Apr-22</t>
  </si>
  <si>
    <t>13-Apr-22, 27-Apr-22</t>
  </si>
  <si>
    <t>27-Apr-22, 11-May-22</t>
  </si>
  <si>
    <t>11-May-22, 25-May-22</t>
  </si>
  <si>
    <t>25-May-22, 8-Jun-22</t>
  </si>
  <si>
    <t>Type</t>
  </si>
  <si>
    <t>celiac4lyfe</t>
  </si>
  <si>
    <t>sankeytime!</t>
  </si>
  <si>
    <t>IIR</t>
  </si>
  <si>
    <t>mir2018</t>
  </si>
  <si>
    <t>Bavestry</t>
  </si>
  <si>
    <t>futuredoc2515</t>
  </si>
  <si>
    <t>W</t>
  </si>
  <si>
    <t>sisteine</t>
  </si>
  <si>
    <t>Swoosh10</t>
  </si>
  <si>
    <t>Red Team Lead</t>
  </si>
  <si>
    <t>Fleggers123</t>
  </si>
  <si>
    <t>HopeHarvester</t>
  </si>
  <si>
    <t>purplejtx</t>
  </si>
  <si>
    <t>phoenixpremed</t>
  </si>
  <si>
    <t># of W/R</t>
  </si>
  <si>
    <t>% of Reported W/R's</t>
  </si>
  <si>
    <t>% Reported W/R's</t>
  </si>
  <si>
    <t>average_guy15</t>
  </si>
  <si>
    <t>beansonbeanswithbean</t>
  </si>
  <si>
    <t>HaveFun_LiveALittle</t>
  </si>
  <si>
    <t>Muffin Crust</t>
  </si>
  <si>
    <t>scientistintraining</t>
  </si>
  <si>
    <t>rlf333</t>
  </si>
  <si>
    <t>MedicalStudent2021</t>
  </si>
  <si>
    <t>Aspiringalways24</t>
  </si>
  <si>
    <t>xcpat</t>
  </si>
  <si>
    <t>tor_n</t>
  </si>
  <si>
    <t>j/m_sjy8</t>
  </si>
  <si>
    <t>redrockfuturedoc</t>
  </si>
  <si>
    <t>cnoot93</t>
  </si>
  <si>
    <t>wyhomeing</t>
  </si>
  <si>
    <t>smalltownbigcity</t>
  </si>
  <si>
    <t>jolter</t>
  </si>
  <si>
    <t>cellochick0528</t>
  </si>
  <si>
    <t>gilaqueen</t>
  </si>
  <si>
    <t>Dr. WAM</t>
  </si>
  <si>
    <t>DTMP13</t>
  </si>
  <si>
    <t>Jaad2</t>
  </si>
  <si>
    <t>COL11A1</t>
  </si>
  <si>
    <t>Fallfornaught</t>
  </si>
  <si>
    <t>en_al_zo</t>
  </si>
  <si>
    <t>the_russian_biologist</t>
  </si>
  <si>
    <t>rdrozays</t>
  </si>
  <si>
    <t>TEST</t>
  </si>
  <si>
    <t>2020/2021</t>
  </si>
  <si>
    <t>2021/2022</t>
  </si>
  <si>
    <t>2021/2022 %ofA's</t>
  </si>
  <si>
    <t>zkp+h</t>
  </si>
  <si>
    <t>deleted871665</t>
  </si>
  <si>
    <t>jackiepremed</t>
  </si>
  <si>
    <t>penguin2996</t>
  </si>
  <si>
    <t>Ghee_Buttersnaps</t>
  </si>
  <si>
    <t>UteFan1234</t>
  </si>
  <si>
    <t>medical.balla</t>
  </si>
  <si>
    <t>DocWithCoolSocks</t>
  </si>
  <si>
    <t>ThatOneDocGuy</t>
  </si>
  <si>
    <t>MontanaGirl2020</t>
  </si>
  <si>
    <t>deleted894256</t>
  </si>
  <si>
    <t>kcudpmi</t>
  </si>
  <si>
    <t>calzone123</t>
  </si>
  <si>
    <t>page 12</t>
  </si>
  <si>
    <t>Hartroc</t>
  </si>
  <si>
    <t>atticustimberlake</t>
  </si>
  <si>
    <t>LilButterFriend</t>
  </si>
  <si>
    <t>gethprimarch</t>
  </si>
  <si>
    <t>Starlord2432</t>
  </si>
  <si>
    <t>medschoolplsplspls</t>
  </si>
  <si>
    <t>Tayou812</t>
  </si>
  <si>
    <t>pursella2116</t>
  </si>
  <si>
    <t>Tod Churchill</t>
  </si>
  <si>
    <t>ManOfTheWeb</t>
  </si>
  <si>
    <t>Contented</t>
  </si>
  <si>
    <t>DJJazzyJingles</t>
  </si>
  <si>
    <t>bigMCATrescue</t>
  </si>
  <si>
    <t>Idapplicant</t>
  </si>
  <si>
    <t>premedpaight</t>
  </si>
  <si>
    <t>deleted1032978</t>
  </si>
  <si>
    <t>dollyparton</t>
  </si>
  <si>
    <t>Madinventor33</t>
  </si>
  <si>
    <t>deleted817122</t>
  </si>
  <si>
    <t>BrassMonk</t>
  </si>
  <si>
    <t>2019/2020</t>
  </si>
  <si>
    <t>2020/2021 %ofA's2</t>
  </si>
  <si>
    <t>2019/2020 %ofA's</t>
  </si>
  <si>
    <t>17-Oct-21, 16-Nov-21</t>
  </si>
  <si>
    <t>16-Nov-21, 16-Dec-21</t>
  </si>
  <si>
    <t>16-Dec-21, 15-Jan-22</t>
  </si>
  <si>
    <t>15-Jan-22, 14-Feb-22</t>
  </si>
  <si>
    <t>14-Feb-22, 16-Mar-22</t>
  </si>
  <si>
    <t>16-Mar-22, 15-Apr-22</t>
  </si>
  <si>
    <t>16-Apr-22, 15-May-22</t>
  </si>
  <si>
    <t>15-May-22, 14-Jun-22</t>
  </si>
  <si>
    <t>Interview Date</t>
  </si>
  <si>
    <t>LoKIG</t>
  </si>
  <si>
    <t>snowman888</t>
  </si>
  <si>
    <t>ihatescience99</t>
  </si>
  <si>
    <t>PrePhysicianMusician</t>
  </si>
  <si>
    <t>tovarishch</t>
  </si>
  <si>
    <t>2022/2023</t>
  </si>
  <si>
    <t>2022/20232 %ofA's</t>
  </si>
  <si>
    <t>Kostopoulos_rivet</t>
  </si>
  <si>
    <t>invictusforever</t>
  </si>
  <si>
    <t>chronicallytired</t>
  </si>
  <si>
    <t>chibibridgers</t>
  </si>
  <si>
    <t>SquirePhysician</t>
  </si>
  <si>
    <t>depressedunicorn</t>
  </si>
  <si>
    <t>McSausy</t>
  </si>
  <si>
    <t>khatrakta</t>
  </si>
  <si>
    <t>akendell</t>
  </si>
  <si>
    <t>Time To A</t>
  </si>
  <si>
    <t>Average</t>
  </si>
  <si>
    <t>Rejections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</si>
</sst>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rgb="FF8EA9DB"/>
      </top>
      <bottom style="medium">
        <color rgb="FF8EA9DB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8EA9DB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8EA9DB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49">
    <xf numFmtId="0" fontId="0" fillId="0" borderId="0" xfId="0"/>
    <xf numFmtId="14" fontId="0" fillId="0" borderId="0" xfId="0" applyNumberFormat="1"/>
    <xf numFmtId="0" fontId="2" fillId="2" borderId="3" xfId="2" applyBorder="1" applyAlignment="1">
      <alignment vertical="center"/>
    </xf>
    <xf numFmtId="164" fontId="2" fillId="2" borderId="3" xfId="2" applyNumberFormat="1" applyBorder="1" applyAlignment="1">
      <alignment vertical="center"/>
    </xf>
    <xf numFmtId="0" fontId="1" fillId="3" borderId="2" xfId="3" applyBorder="1" applyAlignment="1">
      <alignment vertical="center"/>
    </xf>
    <xf numFmtId="164" fontId="1" fillId="3" borderId="2" xfId="3" applyNumberFormat="1" applyBorder="1" applyAlignment="1">
      <alignment vertical="center"/>
    </xf>
    <xf numFmtId="0" fontId="1" fillId="3" borderId="3" xfId="3" applyBorder="1" applyAlignment="1">
      <alignment vertical="center"/>
    </xf>
    <xf numFmtId="164" fontId="1" fillId="3" borderId="3" xfId="3" applyNumberFormat="1" applyBorder="1" applyAlignment="1">
      <alignment vertical="center"/>
    </xf>
    <xf numFmtId="0" fontId="1" fillId="3" borderId="0" xfId="3" applyBorder="1" applyAlignment="1">
      <alignment vertical="center"/>
    </xf>
    <xf numFmtId="164" fontId="1" fillId="3" borderId="0" xfId="3" applyNumberFormat="1" applyBorder="1" applyAlignment="1">
      <alignment vertical="center"/>
    </xf>
    <xf numFmtId="0" fontId="0" fillId="3" borderId="0" xfId="3" applyFont="1" applyBorder="1"/>
    <xf numFmtId="0" fontId="0" fillId="3" borderId="5" xfId="3" applyFont="1" applyBorder="1" applyAlignment="1">
      <alignment vertical="center"/>
    </xf>
    <xf numFmtId="164" fontId="0" fillId="3" borderId="4" xfId="3" applyNumberFormat="1" applyFont="1" applyBorder="1" applyAlignment="1">
      <alignment vertical="center"/>
    </xf>
    <xf numFmtId="0" fontId="0" fillId="3" borderId="6" xfId="3" applyFont="1" applyBorder="1" applyAlignment="1">
      <alignment vertical="center"/>
    </xf>
    <xf numFmtId="164" fontId="0" fillId="3" borderId="7" xfId="3" applyNumberFormat="1" applyFont="1" applyBorder="1" applyAlignment="1">
      <alignment vertical="center"/>
    </xf>
    <xf numFmtId="15" fontId="0" fillId="0" borderId="0" xfId="0" applyNumberFormat="1"/>
    <xf numFmtId="9" fontId="0" fillId="0" borderId="0" xfId="1" applyFont="1"/>
    <xf numFmtId="9" fontId="0" fillId="0" borderId="0" xfId="0" applyNumberFormat="1"/>
    <xf numFmtId="0" fontId="0" fillId="6" borderId="6" xfId="3" applyFont="1" applyFill="1" applyBorder="1" applyAlignment="1">
      <alignment vertical="center"/>
    </xf>
    <xf numFmtId="164" fontId="0" fillId="6" borderId="7" xfId="3" applyNumberFormat="1" applyFont="1" applyFill="1" applyBorder="1" applyAlignment="1">
      <alignment vertical="center"/>
    </xf>
    <xf numFmtId="0" fontId="0" fillId="3" borderId="0" xfId="3" applyFont="1"/>
    <xf numFmtId="1" fontId="0" fillId="0" borderId="0" xfId="0" applyNumberFormat="1"/>
    <xf numFmtId="1" fontId="0" fillId="0" borderId="0" xfId="1" applyNumberFormat="1" applyFont="1"/>
    <xf numFmtId="0" fontId="1" fillId="4" borderId="0" xfId="4" applyBorder="1" applyAlignment="1">
      <alignment vertical="center"/>
    </xf>
    <xf numFmtId="164" fontId="1" fillId="4" borderId="0" xfId="4" applyNumberFormat="1" applyBorder="1" applyAlignment="1">
      <alignment vertical="center"/>
    </xf>
    <xf numFmtId="0" fontId="0" fillId="3" borderId="3" xfId="3" applyFont="1" applyBorder="1" applyAlignment="1">
      <alignment vertical="center"/>
    </xf>
    <xf numFmtId="164" fontId="1" fillId="5" borderId="0" xfId="5" applyNumberFormat="1" applyBorder="1" applyAlignment="1">
      <alignment vertical="center"/>
    </xf>
    <xf numFmtId="14" fontId="1" fillId="5" borderId="0" xfId="5" applyNumberFormat="1" applyBorder="1" applyAlignment="1">
      <alignment vertical="center"/>
    </xf>
    <xf numFmtId="0" fontId="1" fillId="5" borderId="0" xfId="5" applyBorder="1" applyAlignment="1">
      <alignment vertical="center"/>
    </xf>
    <xf numFmtId="0" fontId="0" fillId="3" borderId="1" xfId="3" applyFont="1" applyBorder="1"/>
    <xf numFmtId="0" fontId="0" fillId="4" borderId="1" xfId="4" applyFont="1" applyBorder="1"/>
    <xf numFmtId="0" fontId="1" fillId="5" borderId="0" xfId="5"/>
    <xf numFmtId="0" fontId="1" fillId="3" borderId="0" xfId="3"/>
    <xf numFmtId="0" fontId="2" fillId="2" borderId="3" xfId="2" applyBorder="1"/>
    <xf numFmtId="0" fontId="1" fillId="9" borderId="0" xfId="3" applyFill="1" applyBorder="1" applyAlignment="1">
      <alignment vertical="center"/>
    </xf>
    <xf numFmtId="164" fontId="1" fillId="9" borderId="0" xfId="3" applyNumberFormat="1" applyFill="1" applyBorder="1" applyAlignment="1">
      <alignment vertical="center"/>
    </xf>
    <xf numFmtId="0" fontId="1" fillId="9" borderId="0" xfId="3" applyFill="1"/>
    <xf numFmtId="164" fontId="1" fillId="3" borderId="0" xfId="3" applyNumberFormat="1"/>
    <xf numFmtId="164" fontId="1" fillId="7" borderId="0" xfId="3" applyNumberFormat="1" applyFill="1"/>
    <xf numFmtId="164" fontId="1" fillId="8" borderId="0" xfId="3" applyNumberFormat="1" applyFill="1"/>
    <xf numFmtId="164" fontId="1" fillId="9" borderId="0" xfId="3" applyNumberFormat="1" applyFill="1"/>
    <xf numFmtId="164" fontId="1" fillId="9" borderId="0" xfId="3" applyNumberFormat="1" applyFill="1" applyBorder="1"/>
    <xf numFmtId="1" fontId="1" fillId="3" borderId="0" xfId="3" applyNumberFormat="1"/>
    <xf numFmtId="0" fontId="1" fillId="0" borderId="0" xfId="3" applyFill="1" applyBorder="1" applyAlignment="1">
      <alignment vertical="center"/>
    </xf>
    <xf numFmtId="164" fontId="1" fillId="0" borderId="0" xfId="3" applyNumberFormat="1" applyFill="1" applyBorder="1"/>
    <xf numFmtId="164" fontId="1" fillId="0" borderId="0" xfId="3" applyNumberFormat="1" applyFill="1" applyBorder="1" applyAlignment="1">
      <alignment vertical="center"/>
    </xf>
    <xf numFmtId="1" fontId="1" fillId="0" borderId="0" xfId="3" applyNumberFormat="1" applyFill="1" applyBorder="1"/>
    <xf numFmtId="0" fontId="1" fillId="7" borderId="0" xfId="3" applyFill="1"/>
    <xf numFmtId="0" fontId="1" fillId="8" borderId="0" xfId="3" applyFill="1"/>
  </cellXfs>
  <cellStyles count="6">
    <cellStyle name="20% - Accent2" xfId="3" builtinId="34"/>
    <cellStyle name="20% - Accent3" xfId="4" builtinId="38"/>
    <cellStyle name="20% - Accent6" xfId="5" builtinId="50"/>
    <cellStyle name="Accent1" xfId="2" builtinId="29"/>
    <cellStyle name="Normal" xfId="0" builtinId="0"/>
    <cellStyle name="Percent" xfId="1" builtin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164" formatCode="m/d/yy;@"/>
    </dxf>
    <dxf>
      <numFmt numFmtId="164" formatCode="m/d/yy;@"/>
      <alignment horizontal="general" vertical="center" textRotation="0" wrapText="0" indent="0" justifyLastLine="0" shrinkToFit="0" readingOrder="0"/>
      <border diagonalUp="0" diagonalDown="0">
        <left/>
        <right/>
        <top/>
        <bottom style="medium">
          <color rgb="FF8EA9DB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/>
        <top/>
        <bottom style="medium">
          <color rgb="FF8EA9DB"/>
        </bottom>
        <vertical/>
        <horizontal/>
      </border>
    </dxf>
    <dxf>
      <border outline="0">
        <left style="medium">
          <color rgb="FF8EA9DB"/>
        </left>
        <right style="medium">
          <color rgb="FF8EA9DB"/>
        </right>
        <top style="medium">
          <color rgb="FF8EA9DB"/>
        </top>
        <bottom style="medium">
          <color rgb="FF8EA9DB"/>
        </bottom>
      </border>
    </dxf>
    <dxf>
      <border outline="0">
        <bottom style="medium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m/d/yy;@"/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rgb="FF8EA9DB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medium">
          <color rgb="FF8EA9DB"/>
        </bottom>
      </border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Distribution of Reported Acceptances [SDN] (2020/2021 &amp; 2021/2022)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3971631459880287E-2"/>
          <c:y val="0.10706111563408714"/>
          <c:w val="0.86990022278650447"/>
          <c:h val="0.75903788344722611"/>
        </c:manualLayout>
      </c:layout>
      <c:barChart>
        <c:barDir val="col"/>
        <c:grouping val="clustered"/>
        <c:varyColors val="0"/>
        <c:ser>
          <c:idx val="0"/>
          <c:order val="0"/>
          <c:tx>
            <c:v>2020/2021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Sheet1!$AJ$12:$AJ$19</c:f>
              <c:numCache>
                <c:formatCode>0%</c:formatCode>
                <c:ptCount val="8"/>
                <c:pt idx="0">
                  <c:v>0.2</c:v>
                </c:pt>
                <c:pt idx="1">
                  <c:v>0.16</c:v>
                </c:pt>
                <c:pt idx="2">
                  <c:v>0.08</c:v>
                </c:pt>
                <c:pt idx="3">
                  <c:v>0.04</c:v>
                </c:pt>
                <c:pt idx="4">
                  <c:v>0.24</c:v>
                </c:pt>
                <c:pt idx="5">
                  <c:v>0</c:v>
                </c:pt>
                <c:pt idx="6">
                  <c:v>0.16</c:v>
                </c:pt>
                <c:pt idx="7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A0-4A80-AAC8-86DBCA5C89D6}"/>
            </c:ext>
          </c:extLst>
        </c:ser>
        <c:ser>
          <c:idx val="1"/>
          <c:order val="1"/>
          <c:tx>
            <c:v>2021/2022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Sheet1!$AL$12:$AL$19</c:f>
              <c:numCache>
                <c:formatCode>0%</c:formatCode>
                <c:ptCount val="8"/>
                <c:pt idx="0">
                  <c:v>0.38461538461538464</c:v>
                </c:pt>
                <c:pt idx="1">
                  <c:v>0.19230769230769232</c:v>
                </c:pt>
                <c:pt idx="2">
                  <c:v>7.6923076923076927E-2</c:v>
                </c:pt>
                <c:pt idx="3">
                  <c:v>3.8461538461538464E-2</c:v>
                </c:pt>
                <c:pt idx="4">
                  <c:v>7.6923076923076927E-2</c:v>
                </c:pt>
                <c:pt idx="5">
                  <c:v>0</c:v>
                </c:pt>
                <c:pt idx="6">
                  <c:v>0.19230769230769232</c:v>
                </c:pt>
                <c:pt idx="7">
                  <c:v>3.8461538461538464E-2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3A0-4A80-AAC8-86DBCA5C89D6}"/>
            </c:ext>
          </c:extLst>
        </c:ser>
        <c:ser>
          <c:idx val="2"/>
          <c:order val="2"/>
          <c:tx>
            <c:strRef>
              <c:f>Sheet1!$AG$11</c:f>
              <c:strCache>
                <c:ptCount val="1"/>
                <c:pt idx="0">
                  <c:v>2019/2020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Sheet1!$AH$12:$AH$19</c:f>
              <c:numCache>
                <c:formatCode>0%</c:formatCode>
                <c:ptCount val="8"/>
                <c:pt idx="0">
                  <c:v>0.11764705882352941</c:v>
                </c:pt>
                <c:pt idx="1">
                  <c:v>8.8235294117647065E-2</c:v>
                </c:pt>
                <c:pt idx="2">
                  <c:v>2.9411764705882353E-2</c:v>
                </c:pt>
                <c:pt idx="3">
                  <c:v>0.14705882352941177</c:v>
                </c:pt>
                <c:pt idx="4">
                  <c:v>0.29411764705882354</c:v>
                </c:pt>
                <c:pt idx="5">
                  <c:v>0</c:v>
                </c:pt>
                <c:pt idx="6">
                  <c:v>0.26470588235294118</c:v>
                </c:pt>
                <c:pt idx="7">
                  <c:v>5.8823529411764705E-2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3A0-4A80-AAC8-86DBCA5C89D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931735471"/>
        <c:axId val="1931737135"/>
      </c:barChart>
      <c:catAx>
        <c:axId val="1931735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Two Week Intervals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1737135"/>
        <c:crosses val="autoZero"/>
        <c:auto val="1"/>
        <c:lblAlgn val="ctr"/>
        <c:lblOffset val="100"/>
        <c:noMultiLvlLbl val="0"/>
      </c:catAx>
      <c:valAx>
        <c:axId val="193173713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of Total Acceptances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17354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9380620828667159"/>
          <c:y val="0.12235582047921724"/>
          <c:w val="9.8867038730130932E-2"/>
          <c:h val="0.15004491251685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Reported Acceptances [SDN] (2020/2021 &amp; 2021/2022)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182442407485828"/>
          <c:y val="0.14203640503999271"/>
          <c:w val="0.86697610326417041"/>
          <c:h val="0.6763710991046191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Sheet1!$AI$11</c:f>
              <c:strCache>
                <c:ptCount val="1"/>
                <c:pt idx="0">
                  <c:v>2020/2021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Sheet1!$AI$12:$AI$19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6</c:v>
                </c:pt>
                <c:pt idx="5">
                  <c:v>0</c:v>
                </c:pt>
                <c:pt idx="6">
                  <c:v>4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F9-43BC-9D99-D5A9C5384E2A}"/>
            </c:ext>
          </c:extLst>
        </c:ser>
        <c:ser>
          <c:idx val="1"/>
          <c:order val="1"/>
          <c:tx>
            <c:strRef>
              <c:f>Sheet1!$AK$11</c:f>
              <c:strCache>
                <c:ptCount val="1"/>
                <c:pt idx="0">
                  <c:v>2021/2022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Sheet1!$AK$12:$AK$19</c:f>
              <c:numCache>
                <c:formatCode>General</c:formatCode>
                <c:ptCount val="8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5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F9-43BC-9D99-D5A9C5384E2A}"/>
            </c:ext>
          </c:extLst>
        </c:ser>
        <c:ser>
          <c:idx val="2"/>
          <c:order val="2"/>
          <c:tx>
            <c:strRef>
              <c:f>Sheet1!$AG$11</c:f>
              <c:strCache>
                <c:ptCount val="1"/>
                <c:pt idx="0">
                  <c:v>2019/2020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accent6">
                  <a:lumMod val="20000"/>
                  <a:lumOff val="80000"/>
                  <a:alpha val="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Sheet1!$AG$12:$AG$19</c:f>
              <c:numCache>
                <c:formatCode>0</c:formatCode>
                <c:ptCount val="8"/>
                <c:pt idx="0">
                  <c:v>4</c:v>
                </c:pt>
                <c:pt idx="1">
                  <c:v>3</c:v>
                </c:pt>
                <c:pt idx="2">
                  <c:v>1</c:v>
                </c:pt>
                <c:pt idx="3">
                  <c:v>5</c:v>
                </c:pt>
                <c:pt idx="4">
                  <c:v>10</c:v>
                </c:pt>
                <c:pt idx="5">
                  <c:v>0</c:v>
                </c:pt>
                <c:pt idx="6">
                  <c:v>9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F9-43BC-9D99-D5A9C5384E2A}"/>
            </c:ext>
          </c:extLst>
        </c:ser>
        <c:ser>
          <c:idx val="3"/>
          <c:order val="3"/>
          <c:tx>
            <c:strRef>
              <c:f>Sheet1!$AE$11</c:f>
              <c:strCache>
                <c:ptCount val="1"/>
                <c:pt idx="0">
                  <c:v>2022/2023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Sheet1!$AE$12:$AE$19</c:f>
              <c:numCache>
                <c:formatCode>0</c:formatCode>
                <c:ptCount val="8"/>
                <c:pt idx="0">
                  <c:v>6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EC-40CA-A0AF-D3545BC9BDB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933154351"/>
        <c:axId val="1933154767"/>
      </c:barChart>
      <c:catAx>
        <c:axId val="1933154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30-day Intervals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3154767"/>
        <c:crosses val="autoZero"/>
        <c:auto val="1"/>
        <c:lblAlgn val="ctr"/>
        <c:lblOffset val="100"/>
        <c:noMultiLvlLbl val="0"/>
      </c:catAx>
      <c:valAx>
        <c:axId val="193315476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Acceptances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3154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9484236446382417"/>
          <c:y val="0.13301776589592065"/>
          <c:w val="0.12036509326076456"/>
          <c:h val="0.244790754983944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79109957678201"/>
          <c:y val="0.14405064003410417"/>
          <c:w val="0.83466729543720042"/>
          <c:h val="0.68823345204958319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Sheet1!$AI$11</c:f>
              <c:strCache>
                <c:ptCount val="1"/>
                <c:pt idx="0">
                  <c:v>2020/2021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Sheet1!$AI$12:$AI$19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6</c:v>
                </c:pt>
                <c:pt idx="5">
                  <c:v>0</c:v>
                </c:pt>
                <c:pt idx="6">
                  <c:v>4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0E-4145-A7A6-E334101F24DF}"/>
            </c:ext>
          </c:extLst>
        </c:ser>
        <c:ser>
          <c:idx val="1"/>
          <c:order val="1"/>
          <c:tx>
            <c:strRef>
              <c:f>Sheet1!$AK$11</c:f>
              <c:strCache>
                <c:ptCount val="1"/>
                <c:pt idx="0">
                  <c:v>2021/2022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Sheet1!$AK$12:$AK$19</c:f>
              <c:numCache>
                <c:formatCode>General</c:formatCode>
                <c:ptCount val="8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5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0E-4145-A7A6-E334101F24DF}"/>
            </c:ext>
          </c:extLst>
        </c:ser>
        <c:ser>
          <c:idx val="2"/>
          <c:order val="2"/>
          <c:tx>
            <c:strRef>
              <c:f>Sheet1!$AG$11</c:f>
              <c:strCache>
                <c:ptCount val="1"/>
                <c:pt idx="0">
                  <c:v>2019/2020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Sheet1!$AD$12:$AD$19</c:f>
              <c:strCache>
                <c:ptCount val="8"/>
                <c:pt idx="0">
                  <c:v>17-Oct-21, 16-Nov-21</c:v>
                </c:pt>
                <c:pt idx="1">
                  <c:v>16-Nov-21, 16-Dec-21</c:v>
                </c:pt>
                <c:pt idx="2">
                  <c:v>16-Dec-21, 15-Jan-22</c:v>
                </c:pt>
                <c:pt idx="3">
                  <c:v>15-Jan-22, 14-Feb-22</c:v>
                </c:pt>
                <c:pt idx="4">
                  <c:v>14-Feb-22, 16-Mar-22</c:v>
                </c:pt>
                <c:pt idx="5">
                  <c:v>16-Mar-22, 15-Apr-22</c:v>
                </c:pt>
                <c:pt idx="6">
                  <c:v>16-Apr-22, 15-May-22</c:v>
                </c:pt>
                <c:pt idx="7">
                  <c:v>15-May-22, 14-Jun-22</c:v>
                </c:pt>
              </c:strCache>
            </c:strRef>
          </c:cat>
          <c:val>
            <c:numRef>
              <c:f>Sheet1!$AG$12:$AG$19</c:f>
              <c:numCache>
                <c:formatCode>0</c:formatCode>
                <c:ptCount val="8"/>
                <c:pt idx="0">
                  <c:v>4</c:v>
                </c:pt>
                <c:pt idx="1">
                  <c:v>3</c:v>
                </c:pt>
                <c:pt idx="2">
                  <c:v>1</c:v>
                </c:pt>
                <c:pt idx="3">
                  <c:v>5</c:v>
                </c:pt>
                <c:pt idx="4">
                  <c:v>10</c:v>
                </c:pt>
                <c:pt idx="5">
                  <c:v>0</c:v>
                </c:pt>
                <c:pt idx="6">
                  <c:v>9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0E-4145-A7A6-E334101F24DF}"/>
            </c:ext>
          </c:extLst>
        </c:ser>
        <c:ser>
          <c:idx val="3"/>
          <c:order val="3"/>
          <c:tx>
            <c:strRef>
              <c:f>Sheet1!$AE$11</c:f>
              <c:strCache>
                <c:ptCount val="1"/>
                <c:pt idx="0">
                  <c:v>2022/2023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Sheet1!$AE$12:$AE$19</c:f>
              <c:numCache>
                <c:formatCode>0</c:formatCode>
                <c:ptCount val="8"/>
                <c:pt idx="0">
                  <c:v>6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7F-4779-848C-69CFF434AA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15198223"/>
        <c:axId val="2015198639"/>
      </c:barChart>
      <c:catAx>
        <c:axId val="20151982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30-day Intervals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198639"/>
        <c:crosses val="autoZero"/>
        <c:auto val="1"/>
        <c:lblAlgn val="ctr"/>
        <c:lblOffset val="100"/>
        <c:noMultiLvlLbl val="0"/>
      </c:catAx>
      <c:valAx>
        <c:axId val="2015198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of 30-day</a:t>
                </a:r>
                <a:r>
                  <a:rPr lang="en-US" baseline="0"/>
                  <a:t> Interval Attributed to each year</a:t>
                </a:r>
                <a:r>
                  <a:rPr lang="en-US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1982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5.3571528460165843E-2"/>
          <c:y val="1.369740024353425E-2"/>
          <c:w val="0.34613001287188466"/>
          <c:h val="0.10400903649530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to Acceptance</a:t>
            </a:r>
            <a:r>
              <a:rPr lang="en-US" baseline="0"/>
              <a:t> Against Date of Interview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Sheet1!$G$5</c:f>
              <c:strCache>
                <c:ptCount val="1"/>
                <c:pt idx="0">
                  <c:v>Time To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Sheet1!$F$7:$F$31</c:f>
              <c:numCache>
                <c:formatCode>m/d/yy;@</c:formatCode>
                <c:ptCount val="25"/>
                <c:pt idx="0">
                  <c:v>44477</c:v>
                </c:pt>
                <c:pt idx="1">
                  <c:v>44470</c:v>
                </c:pt>
                <c:pt idx="3">
                  <c:v>44466</c:v>
                </c:pt>
                <c:pt idx="4">
                  <c:v>44463</c:v>
                </c:pt>
                <c:pt idx="5">
                  <c:v>44480</c:v>
                </c:pt>
                <c:pt idx="6">
                  <c:v>44480</c:v>
                </c:pt>
                <c:pt idx="7">
                  <c:v>44473</c:v>
                </c:pt>
                <c:pt idx="8">
                  <c:v>44494</c:v>
                </c:pt>
                <c:pt idx="9">
                  <c:v>44473</c:v>
                </c:pt>
                <c:pt idx="11">
                  <c:v>44571</c:v>
                </c:pt>
                <c:pt idx="12">
                  <c:v>44571</c:v>
                </c:pt>
                <c:pt idx="19">
                  <c:v>44480</c:v>
                </c:pt>
                <c:pt idx="20">
                  <c:v>44480</c:v>
                </c:pt>
                <c:pt idx="21">
                  <c:v>44494</c:v>
                </c:pt>
                <c:pt idx="22">
                  <c:v>44512</c:v>
                </c:pt>
                <c:pt idx="23">
                  <c:v>44512</c:v>
                </c:pt>
                <c:pt idx="24">
                  <c:v>44522</c:v>
                </c:pt>
              </c:numCache>
            </c:numRef>
          </c:xVal>
          <c:yVal>
            <c:numRef>
              <c:f>Sheet1!$G$7:$G$31</c:f>
              <c:numCache>
                <c:formatCode>General</c:formatCode>
                <c:ptCount val="25"/>
                <c:pt idx="0">
                  <c:v>19</c:v>
                </c:pt>
                <c:pt idx="1">
                  <c:v>26</c:v>
                </c:pt>
                <c:pt idx="3">
                  <c:v>30</c:v>
                </c:pt>
                <c:pt idx="4">
                  <c:v>33</c:v>
                </c:pt>
                <c:pt idx="5">
                  <c:v>26</c:v>
                </c:pt>
                <c:pt idx="6">
                  <c:v>26</c:v>
                </c:pt>
                <c:pt idx="7">
                  <c:v>35</c:v>
                </c:pt>
                <c:pt idx="8">
                  <c:v>37</c:v>
                </c:pt>
                <c:pt idx="9">
                  <c:v>73</c:v>
                </c:pt>
                <c:pt idx="11">
                  <c:v>30</c:v>
                </c:pt>
                <c:pt idx="12">
                  <c:v>49</c:v>
                </c:pt>
                <c:pt idx="19">
                  <c:v>16</c:v>
                </c:pt>
                <c:pt idx="20">
                  <c:v>31</c:v>
                </c:pt>
                <c:pt idx="21">
                  <c:v>24</c:v>
                </c:pt>
                <c:pt idx="22">
                  <c:v>34</c:v>
                </c:pt>
                <c:pt idx="23">
                  <c:v>34</c:v>
                </c:pt>
                <c:pt idx="24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FA6-493D-8AD2-B878293096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1345264"/>
        <c:axId val="811363568"/>
      </c:scatterChart>
      <c:valAx>
        <c:axId val="8113452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Date of Interview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1363568"/>
        <c:crosses val="autoZero"/>
        <c:crossBetween val="midCat"/>
        <c:majorUnit val="14"/>
      </c:valAx>
      <c:valAx>
        <c:axId val="81136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Days Between</a:t>
                </a:r>
                <a:r>
                  <a:rPr lang="en-US" baseline="0"/>
                  <a:t> Interview and Acceptance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1345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Sheet1!$G$94</c:f>
              <c:strCache>
                <c:ptCount val="1"/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Sheet1!$E$95:$E$100</c:f>
              <c:numCache>
                <c:formatCode>m/d/yy;@</c:formatCode>
                <c:ptCount val="6"/>
                <c:pt idx="0">
                  <c:v>44487</c:v>
                </c:pt>
                <c:pt idx="1">
                  <c:v>44487</c:v>
                </c:pt>
                <c:pt idx="2">
                  <c:v>44495</c:v>
                </c:pt>
                <c:pt idx="3">
                  <c:v>44495</c:v>
                </c:pt>
                <c:pt idx="4">
                  <c:v>44500</c:v>
                </c:pt>
                <c:pt idx="5">
                  <c:v>44504</c:v>
                </c:pt>
              </c:numCache>
            </c:numRef>
          </c:xVal>
          <c:yVal>
            <c:numRef>
              <c:f>Sheet1!$G$95:$G$100</c:f>
              <c:numCache>
                <c:formatCode>General</c:formatCode>
                <c:ptCount val="6"/>
                <c:pt idx="0">
                  <c:v>60</c:v>
                </c:pt>
                <c:pt idx="1">
                  <c:v>57</c:v>
                </c:pt>
                <c:pt idx="2">
                  <c:v>44</c:v>
                </c:pt>
                <c:pt idx="3">
                  <c:v>72</c:v>
                </c:pt>
                <c:pt idx="4">
                  <c:v>26</c:v>
                </c:pt>
                <c:pt idx="5">
                  <c:v>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26-40F5-B0B8-84A3597F5C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9694736"/>
        <c:axId val="809695152"/>
      </c:scatterChart>
      <c:valAx>
        <c:axId val="809694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695152"/>
        <c:crosses val="autoZero"/>
        <c:crossBetween val="midCat"/>
        <c:majorUnit val="7"/>
      </c:valAx>
      <c:valAx>
        <c:axId val="80969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694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  <cx:data id="1">
      <cx:numDim type="val">
        <cx:f>_xlchart.v1.1</cx:f>
      </cx:numDim>
    </cx:data>
  </cx:chartData>
  <cx:chart>
    <cx:title pos="t" align="ctr" overlay="0">
      <cx:tx>
        <cx:txData>
          <cx:v>Reported Acceptances By 30-day Intervals (2020/2021 &amp; 2021/2022)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Reported Acceptances By 30-day Intervals (2020/2021 &amp; 2021/2022)</a:t>
          </a:r>
        </a:p>
      </cx:txPr>
    </cx:title>
    <cx:plotArea>
      <cx:plotAreaRegion>
        <cx:series layoutId="clusteredColumn" uniqueId="{EF339985-9B9A-4934-BACA-93FCE5129C30}" formatIdx="0">
          <cx:tx>
            <cx:txData>
              <cx:f/>
              <cx:v>Acceptances_2122</cx:v>
            </cx:txData>
          </cx:tx>
          <cx:spPr>
            <a:solidFill>
              <a:schemeClr val="accent6">
                <a:lumMod val="75000"/>
              </a:schemeClr>
            </a:solidFill>
          </cx:spPr>
          <cx:dataLabels>
            <cx:visibility seriesName="0" categoryName="0" value="1"/>
          </cx:dataLabels>
          <cx:dataId val="0"/>
          <cx:layoutPr>
            <cx:binning intervalClosed="r" underflow="auto">
              <cx:binSize val="30"/>
            </cx:binning>
          </cx:layoutPr>
        </cx:series>
        <cx:series layoutId="clusteredColumn" hidden="1" uniqueId="{00000002-3E5E-4DDB-9218-3F277425E9AD}" formatIdx="0">
          <cx:tx>
            <cx:txData>
              <cx:f/>
              <cx:v>Rejections_2122</cx:v>
            </cx:txData>
          </cx:tx>
          <cx:dataId val="1"/>
          <cx:layoutPr>
            <cx:binning intervalClosed="r"/>
          </cx:layoutPr>
        </cx:series>
      </cx:plotAreaRegion>
      <cx:axis id="0">
        <cx:catScaling gapWidth="2.03999996"/>
        <cx:title>
          <cx:tx>
            <cx:txData>
              <cx:v>Two Week Intervals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n-US" sz="900" b="0" i="0" u="none" strike="noStrike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 panose="020F0502020204030204"/>
                </a:rPr>
                <a:t>Two Week Intervals</a:t>
              </a:r>
            </a:p>
          </cx:txPr>
        </cx:title>
        <cx:tickLabels/>
        <cx:numFmt formatCode="[$-en-US]d-mmm-yy;@" sourceLinked="0"/>
      </cx:axis>
      <cx:axis id="1">
        <cx:valScaling/>
        <cx:title>
          <cx:tx>
            <cx:txData>
              <cx:v>Number of Acceptances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n-US" sz="900" b="0" i="0" u="none" strike="noStrike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 panose="020F0502020204030204"/>
                </a:rPr>
                <a:t>Number of Acceptances</a:t>
              </a:r>
            </a:p>
          </cx:txPr>
        </cx:title>
        <cx:tickLabels/>
        <cx:numFmt formatCode="#,##0" sourceLinked="0"/>
      </cx:axis>
    </cx:plotArea>
    <cx:legend pos="t" align="ctr" overlay="0"/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n-U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alibri" panose="020F0502020204030204"/>
                <a:ea typeface="Calibri" panose="020F0502020204030204" pitchFamily="34" charset="0"/>
                <a:cs typeface="Calibri" panose="020F0502020204030204" pitchFamily="34" charset="0"/>
              </a:rPr>
              <a:t>Reported Acceptances By 30-day Intervals (2020/2021 )</a:t>
            </a:r>
            <a:endPara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rich>
      </cx:tx>
    </cx:title>
    <cx:plotArea>
      <cx:plotAreaRegion>
        <cx:series layoutId="clusteredColumn" uniqueId="{5562F4D5-7310-496D-A14A-B4696D0087FB}">
          <cx:dataLabels>
            <cx:visibility seriesName="0" categoryName="0" value="1"/>
          </cx:dataLabels>
          <cx:dataId val="0"/>
          <cx:layoutPr>
            <cx:binning intervalClosed="r">
              <cx:binSize val="30"/>
            </cx:binning>
          </cx:layoutPr>
        </cx:series>
      </cx:plotAreaRegion>
      <cx:axis id="0">
        <cx:catScaling gapWidth="2.4000001"/>
        <cx:tickLabels/>
        <cx:numFmt formatCode="[$-en-US]dd-mmm-yy;@" sourceLinked="0"/>
      </cx:axis>
      <cx:axis id="1">
        <cx:valScaling max="12"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>
      <cx:tx>
        <cx:txData>
          <cx:v>Reported Acceptances By 30-day Intervals (2021/2022)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alibri" panose="020F0502020204030204"/>
              <a:ea typeface="Calibri" panose="020F0502020204030204" pitchFamily="34" charset="0"/>
              <a:cs typeface="Calibri" panose="020F0502020204030204" pitchFamily="34" charset="0"/>
            </a:rPr>
            <a:t>Reported Acceptances By 30-day Intervals (2021/2022)</a:t>
          </a:r>
        </a:p>
      </cx:txPr>
    </cx:title>
    <cx:plotArea>
      <cx:plotAreaRegion>
        <cx:series layoutId="clusteredColumn" uniqueId="{14DA1854-4CA3-4BFA-8A31-31C300DEFF96}">
          <cx:dataLabels>
            <cx:visibility seriesName="0" categoryName="0" value="1"/>
          </cx:dataLabels>
          <cx:dataId val="0"/>
          <cx:layoutPr>
            <cx:binning intervalClosed="r">
              <cx:binSize val="30"/>
            </cx:binning>
          </cx:layoutPr>
        </cx:series>
      </cx:plotAreaRegion>
      <cx:axis id="0">
        <cx:catScaling gapWidth="2.4000001"/>
        <cx:tickLabels/>
        <cx:numFmt formatCode="[$-en-US]dd-mmm-yy;@" sourceLinked="0"/>
      </cx:axis>
      <cx:axis id="1">
        <cx:valScaling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_xlchart.v1.6</cx:f>
      </cx:numDim>
    </cx:data>
  </cx:chartData>
  <cx:chart>
    <cx:title pos="t" align="ctr" overlay="0">
      <cx:tx>
        <cx:txData>
          <cx:v>Reported Acceptances By 30-day Intervals (2019/2020)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Reported Acceptances By 30-day Intervals (2019/2020)</a:t>
          </a:r>
        </a:p>
      </cx:txPr>
    </cx:title>
    <cx:plotArea>
      <cx:plotAreaRegion>
        <cx:series layoutId="clusteredColumn" uniqueId="{9B58FAD8-A7C7-4556-9A0A-128D1DD7D04A}">
          <cx:dataLabels>
            <cx:visibility seriesName="0" categoryName="0" value="1"/>
          </cx:dataLabels>
          <cx:dataId val="0"/>
          <cx:layoutPr>
            <cx:binning intervalClosed="r">
              <cx:binSize val="30"/>
            </cx:binning>
          </cx:layoutPr>
        </cx:series>
      </cx:plotAreaRegion>
      <cx:axis id="0">
        <cx:catScaling gapWidth="2.4000001"/>
        <cx:tickLabels/>
        <cx:numFmt formatCode="[$-en-US]d-mmm-yy;@" sourceLinked="0"/>
      </cx:axis>
      <cx:axis id="1">
        <cx:valScaling/>
        <cx:tickLabels/>
      </cx:axis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_xlchart.v1.5</cx:f>
      </cx:numDim>
    </cx:data>
  </cx:chartData>
  <cx:chart>
    <cx:title pos="t" align="ctr" overlay="0"/>
    <cx:plotArea>
      <cx:plotAreaRegion>
        <cx:series layoutId="clusteredColumn" uniqueId="{8D3E45C0-DB7D-47E6-B43B-68F505254A36}">
          <cx:dataLabels>
            <cx:visibility seriesName="0" categoryName="0" value="1"/>
          </cx:dataLabels>
          <cx:dataId val="0"/>
          <cx:layoutPr>
            <cx:binning intervalClosed="r">
              <cx:binSize val="30"/>
            </cx:binning>
          </cx:layoutPr>
        </cx:series>
      </cx:plotAreaRegion>
      <cx:axis id="0">
        <cx:catScaling gapWidth="2.400000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microsoft.com/office/2014/relationships/chartEx" Target="../charts/chartEx5.xml"/><Relationship Id="rId3" Type="http://schemas.microsoft.com/office/2014/relationships/chartEx" Target="../charts/chartEx3.xml"/><Relationship Id="rId7" Type="http://schemas.microsoft.com/office/2014/relationships/chartEx" Target="../charts/chartEx4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10" Type="http://schemas.openxmlformats.org/officeDocument/2006/relationships/chart" Target="../charts/chart5.xml"/><Relationship Id="rId4" Type="http://schemas.openxmlformats.org/officeDocument/2006/relationships/chart" Target="../charts/chart1.xml"/><Relationship Id="rId9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536050</xdr:colOff>
      <xdr:row>5</xdr:row>
      <xdr:rowOff>27638</xdr:rowOff>
    </xdr:from>
    <xdr:to>
      <xdr:col>20</xdr:col>
      <xdr:colOff>938586</xdr:colOff>
      <xdr:row>29</xdr:row>
      <xdr:rowOff>62881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AE7F7223-AB94-4B22-A721-9B9AA46459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22600" y="954738"/>
              <a:ext cx="8327336" cy="46072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9</xdr:col>
      <xdr:colOff>523997</xdr:colOff>
      <xdr:row>32</xdr:row>
      <xdr:rowOff>83833</xdr:rowOff>
    </xdr:from>
    <xdr:to>
      <xdr:col>22</xdr:col>
      <xdr:colOff>20115</xdr:colOff>
      <xdr:row>53</xdr:row>
      <xdr:rowOff>151013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1" name="Chart 10">
              <a:extLst>
                <a:ext uri="{FF2B5EF4-FFF2-40B4-BE49-F238E27FC236}">
                  <a16:creationId xmlns:a16="http://schemas.microsoft.com/office/drawing/2014/main" id="{670DE5E4-DC44-476D-B978-E78A40E79E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29747" y="6148083"/>
              <a:ext cx="8405168" cy="3940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9</xdr:col>
      <xdr:colOff>254416</xdr:colOff>
      <xdr:row>53</xdr:row>
      <xdr:rowOff>148196</xdr:rowOff>
    </xdr:from>
    <xdr:to>
      <xdr:col>21</xdr:col>
      <xdr:colOff>502761</xdr:colOff>
      <xdr:row>74</xdr:row>
      <xdr:rowOff>184234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2" name="Chart 11">
              <a:extLst>
                <a:ext uri="{FF2B5EF4-FFF2-40B4-BE49-F238E27FC236}">
                  <a16:creationId xmlns:a16="http://schemas.microsoft.com/office/drawing/2014/main" id="{E3614F85-E177-44F3-A084-004ABDE2B6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60166" y="10085946"/>
              <a:ext cx="8344595" cy="39031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21</xdr:col>
      <xdr:colOff>682404</xdr:colOff>
      <xdr:row>83</xdr:row>
      <xdr:rowOff>52496</xdr:rowOff>
    </xdr:from>
    <xdr:to>
      <xdr:col>28</xdr:col>
      <xdr:colOff>574212</xdr:colOff>
      <xdr:row>107</xdr:row>
      <xdr:rowOff>70753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EE0FAA17-5D94-49DE-92B0-2F687BF2C9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210606</xdr:colOff>
      <xdr:row>38</xdr:row>
      <xdr:rowOff>44338</xdr:rowOff>
    </xdr:from>
    <xdr:to>
      <xdr:col>27</xdr:col>
      <xdr:colOff>70080</xdr:colOff>
      <xdr:row>56</xdr:row>
      <xdr:rowOff>190918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8FE79249-0022-4011-967D-ED2EDDEC6F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37986</xdr:colOff>
      <xdr:row>61</xdr:row>
      <xdr:rowOff>129025</xdr:rowOff>
    </xdr:from>
    <xdr:to>
      <xdr:col>27</xdr:col>
      <xdr:colOff>436032</xdr:colOff>
      <xdr:row>80</xdr:row>
      <xdr:rowOff>1956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90A481BE-2876-4A5B-8DF1-7B763DDAB2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271880</xdr:colOff>
      <xdr:row>77</xdr:row>
      <xdr:rowOff>131527</xdr:rowOff>
    </xdr:from>
    <xdr:to>
      <xdr:col>21</xdr:col>
      <xdr:colOff>382202</xdr:colOff>
      <xdr:row>99</xdr:row>
      <xdr:rowOff>166770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8" name="Chart 17">
              <a:extLst>
                <a:ext uri="{FF2B5EF4-FFF2-40B4-BE49-F238E27FC236}">
                  <a16:creationId xmlns:a16="http://schemas.microsoft.com/office/drawing/2014/main" id="{218DA2AA-C394-4EA8-B64A-E148F8C495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77630" y="14488877"/>
              <a:ext cx="8206572" cy="4086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6</xdr:col>
      <xdr:colOff>299757</xdr:colOff>
      <xdr:row>103</xdr:row>
      <xdr:rowOff>11008</xdr:rowOff>
    </xdr:from>
    <xdr:to>
      <xdr:col>14</xdr:col>
      <xdr:colOff>17761</xdr:colOff>
      <xdr:row>118</xdr:row>
      <xdr:rowOff>32779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0CD3623D-7317-E342-E5FA-CAE2E2AA78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92557" y="19156258"/>
              <a:ext cx="4778954" cy="27840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29</xdr:col>
      <xdr:colOff>468482</xdr:colOff>
      <xdr:row>93</xdr:row>
      <xdr:rowOff>67996</xdr:rowOff>
    </xdr:from>
    <xdr:to>
      <xdr:col>37</xdr:col>
      <xdr:colOff>1176867</xdr:colOff>
      <xdr:row>125</xdr:row>
      <xdr:rowOff>118533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7B504AE-5F5E-E955-8099-F682CB2E8D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392545</xdr:colOff>
      <xdr:row>100</xdr:row>
      <xdr:rowOff>140855</xdr:rowOff>
    </xdr:from>
    <xdr:to>
      <xdr:col>20</xdr:col>
      <xdr:colOff>1293090</xdr:colOff>
      <xdr:row>115</xdr:row>
      <xdr:rowOff>113146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4F399C6-F755-441A-C99B-6E475EE150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8A0961-8FC6-4610-82CE-88EA663639AC}" name="Table2" displayName="Table2" ref="O125:R140" totalsRowShown="0" tableBorderDxfId="15">
  <autoFilter ref="O125:R140" xr:uid="{F28A0961-8FC6-4610-82CE-88EA663639AC}"/>
  <tableColumns count="4">
    <tableColumn id="1" xr3:uid="{DE2F81AF-7A22-4437-800C-D4A95C585310}" name="Name" dataDxfId="14" dataCellStyle="20% - Accent2"/>
    <tableColumn id="2" xr3:uid="{C2D83981-3247-437F-8C43-08B1093DEC93}" name="Date of Rejection" dataDxfId="13" dataCellStyle="20% - Accent2"/>
    <tableColumn id="3" xr3:uid="{7A648B57-1DB0-47ED-8DE4-37475FEBEF11}" name="Type" dataCellStyle="20% - Accent2"/>
    <tableColumn id="4" xr3:uid="{8AD74C98-2850-4C2D-87B6-4D87E270B348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D8F49F-F697-41B7-A0A6-D07761795200}" name="Table1" displayName="Table1" ref="D5:G101" totalsRowShown="0" headerRowBorderDxfId="12" tableBorderDxfId="11" headerRowCellStyle="Accent1" dataCellStyle="20% - Accent2">
  <autoFilter ref="D5:G101" xr:uid="{D7D8F49F-F697-41B7-A0A6-D07761795200}"/>
  <tableColumns count="4">
    <tableColumn id="1" xr3:uid="{D785197C-DEB5-4916-B0A6-B027F25A3C43}" name="Name" dataDxfId="10" dataCellStyle="20% - Accent2"/>
    <tableColumn id="2" xr3:uid="{03E5DD30-7FBA-4F34-A969-DDD2C2998D79}" name="Date of Acceptance" dataDxfId="9" dataCellStyle="20% - Accent2"/>
    <tableColumn id="3" xr3:uid="{342D6462-4970-477E-BBC7-A1ED0C98A39B}" name="Interview Date" dataDxfId="8" dataCellStyle="20% - Accent2"/>
    <tableColumn id="4" xr3:uid="{37E87E7A-5765-4885-9D6E-AFDE6AEBE23B}" name="Time To A" dataDxfId="7" dataCellStyle="20% - Accent2">
      <calculatedColumnFormula>DATEDIF(Table1[[#This Row],[Interview Date]],Table1[[#This Row],[Date of Acceptance]],"d")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62892F-3001-4122-B4EF-41E66CBDD4A9}" name="Table4" displayName="Table4" ref="V6:AA22" totalsRowShown="0">
  <autoFilter ref="V6:AA22" xr:uid="{F162892F-3001-4122-B4EF-41E66CBDD4A9}"/>
  <tableColumns count="6">
    <tableColumn id="1" xr3:uid="{951F405C-9AF2-4AB5-8705-253CE7807B52}" name="# of A"/>
    <tableColumn id="2" xr3:uid="{ED425E68-EF33-4F3E-82D6-0ADCD5F5814C}" name="% of Reported A's" dataDxfId="6" dataCellStyle="Percent">
      <calculatedColumnFormula>V7/$V$23</calculatedColumnFormula>
    </tableColumn>
    <tableColumn id="7" xr3:uid="{F484A8F2-A80D-4ACC-9766-EE49490CFD02}" name="# of W/R" dataDxfId="5" dataCellStyle="Percent"/>
    <tableColumn id="6" xr3:uid="{ECF9E4C0-2E69-4057-AD94-9BCC08581C54}" name="% Reported W/R's" dataDxfId="4" dataCellStyle="Percent">
      <calculatedColumnFormula>Table4[[#This Row],['# of W/R]]/$X$23</calculatedColumnFormula>
    </tableColumn>
    <tableColumn id="3" xr3:uid="{80E34B9D-264C-450A-9F04-2F9FA7C5901D}" name="Date Integer"/>
    <tableColumn id="4" xr3:uid="{4FF57AF8-474B-4B71-84BF-4CF1D46D1F1D}" name="Two Week Interval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8767AFF-047D-4D96-A9D8-5B0597162662}" name="Table5" displayName="Table5" ref="AD11:AL20" totalsRowShown="0">
  <autoFilter ref="AD11:AL20" xr:uid="{38767AFF-047D-4D96-A9D8-5B0597162662}"/>
  <tableColumns count="9">
    <tableColumn id="1" xr3:uid="{E17BF6C1-0C64-4443-985D-ED72799E9B36}" name="Column1"/>
    <tableColumn id="8" xr3:uid="{E2EFD00A-D50D-42DB-B935-6014ACA3F58A}" name="2022/2023"/>
    <tableColumn id="9" xr3:uid="{B8A1EEC0-3CB1-44B9-BA46-46D4C7F5A040}" name="2022/20232 %ofA's" dataCellStyle="Percent">
      <calculatedColumnFormula>Table5[[#This Row],[2022/2023]]/$AE$20</calculatedColumnFormula>
    </tableColumn>
    <tableColumn id="6" xr3:uid="{9232D403-FDC6-4FA1-8D60-CACCEE950149}" name="2019/2020"/>
    <tableColumn id="7" xr3:uid="{47D71E49-0970-4E3D-81B8-7553CAAF5B51}" name="2019/2020 %ofA's" dataDxfId="2">
      <calculatedColumnFormula>Table5[[#This Row],[2019/2020]]/$AG$20</calculatedColumnFormula>
    </tableColumn>
    <tableColumn id="2" xr3:uid="{1F900E49-ADAF-4380-8CAC-0CCFA57ECFE9}" name="2020/2021"/>
    <tableColumn id="3" xr3:uid="{876671E5-9AE9-461E-A3CA-DCD36F318C34}" name="2020/2021 %ofA's2" dataDxfId="1" dataCellStyle="Percent"/>
    <tableColumn id="4" xr3:uid="{0960694F-BE1E-453B-BA75-7B3FFD25A529}" name="2021/2022"/>
    <tableColumn id="5" xr3:uid="{4C746FA7-3623-426C-9565-FD3111D38224}" name="2021/2022 %ofA's" dataDxfId="0" dataCellStyle="Perc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E88B-6EE4-4DFF-BFCB-D0C2337DA585}">
  <dimension ref="B5:AL140"/>
  <sheetViews>
    <sheetView tabSelected="1" topLeftCell="A76" zoomScale="66" zoomScaleNormal="66" workbookViewId="0">
      <selection activeCell="C96" sqref="C96"/>
    </sheetView>
  </sheetViews>
  <sheetFormatPr defaultRowHeight="14.5" x14ac:dyDescent="0.35"/>
  <cols>
    <col min="3" max="3" width="9.81640625" bestFit="1" customWidth="1"/>
    <col min="4" max="4" width="21.08984375" bestFit="1" customWidth="1"/>
    <col min="5" max="5" width="20.453125" bestFit="1" customWidth="1"/>
    <col min="6" max="6" width="15.54296875" bestFit="1" customWidth="1"/>
    <col min="7" max="7" width="11.36328125" bestFit="1" customWidth="1"/>
    <col min="21" max="21" width="19.90625" bestFit="1" customWidth="1"/>
    <col min="22" max="22" width="11.6328125" customWidth="1"/>
    <col min="23" max="23" width="18.453125" bestFit="1" customWidth="1"/>
    <col min="24" max="24" width="13.54296875" customWidth="1"/>
    <col min="25" max="25" width="18.81640625" bestFit="1" customWidth="1"/>
    <col min="26" max="26" width="14" customWidth="1"/>
    <col min="27" max="27" width="21.54296875" customWidth="1"/>
    <col min="30" max="30" width="19.453125" bestFit="1" customWidth="1"/>
    <col min="31" max="31" width="13.7265625" bestFit="1" customWidth="1"/>
    <col min="32" max="32" width="21.08984375" bestFit="1" customWidth="1"/>
    <col min="33" max="33" width="13.7265625" bestFit="1" customWidth="1"/>
    <col min="34" max="34" width="20" bestFit="1" customWidth="1"/>
    <col min="35" max="35" width="13.7265625" bestFit="1" customWidth="1"/>
    <col min="36" max="36" width="21.08984375" bestFit="1" customWidth="1"/>
    <col min="37" max="37" width="13.7265625" customWidth="1"/>
    <col min="38" max="38" width="20" bestFit="1" customWidth="1"/>
  </cols>
  <sheetData>
    <row r="5" spans="3:38" ht="15" thickBot="1" x14ac:dyDescent="0.4">
      <c r="D5" s="2" t="s">
        <v>17</v>
      </c>
      <c r="E5" s="3" t="s">
        <v>21</v>
      </c>
      <c r="F5" s="33" t="s">
        <v>137</v>
      </c>
      <c r="G5" s="33" t="s">
        <v>154</v>
      </c>
    </row>
    <row r="6" spans="3:38" ht="15" thickBot="1" x14ac:dyDescent="0.4">
      <c r="C6" s="29" t="s">
        <v>90</v>
      </c>
      <c r="D6" s="25" t="s">
        <v>88</v>
      </c>
      <c r="E6" s="7">
        <v>44486</v>
      </c>
      <c r="F6" s="37"/>
      <c r="G6" s="32"/>
      <c r="V6" t="s">
        <v>23</v>
      </c>
      <c r="W6" t="s">
        <v>28</v>
      </c>
      <c r="X6" t="s">
        <v>59</v>
      </c>
      <c r="Y6" t="s">
        <v>61</v>
      </c>
      <c r="Z6" t="s">
        <v>27</v>
      </c>
      <c r="AA6" t="s">
        <v>24</v>
      </c>
    </row>
    <row r="7" spans="3:38" ht="15" thickBot="1" x14ac:dyDescent="0.4">
      <c r="D7" s="4" t="s">
        <v>0</v>
      </c>
      <c r="E7" s="5">
        <v>44496</v>
      </c>
      <c r="F7" s="37">
        <v>44477</v>
      </c>
      <c r="G7" s="32">
        <f>DATEDIF(Table1[[#This Row],[Interview Date]],Table1[[#This Row],[Date of Acceptance]],"d")</f>
        <v>19</v>
      </c>
      <c r="V7">
        <v>9</v>
      </c>
      <c r="W7" s="16">
        <f>V7/$V$23</f>
        <v>0.34615384615384615</v>
      </c>
      <c r="X7" s="22"/>
      <c r="Y7" s="16">
        <f>Table4[[#This Row],['# of W/R]]/$X$23</f>
        <v>0</v>
      </c>
      <c r="Z7">
        <v>1</v>
      </c>
      <c r="AA7" t="s">
        <v>30</v>
      </c>
    </row>
    <row r="8" spans="3:38" ht="15" thickBot="1" x14ac:dyDescent="0.4">
      <c r="D8" s="6" t="s">
        <v>145</v>
      </c>
      <c r="E8" s="7">
        <v>44496</v>
      </c>
      <c r="F8" s="37">
        <v>44470</v>
      </c>
      <c r="G8" s="32">
        <f>DATEDIF(Table1[[#This Row],[Interview Date]],Table1[[#This Row],[Date of Acceptance]],"d")</f>
        <v>26</v>
      </c>
      <c r="V8">
        <v>2</v>
      </c>
      <c r="W8" s="16">
        <f>V8/$V$23</f>
        <v>7.6923076923076927E-2</v>
      </c>
      <c r="X8" s="22"/>
      <c r="Y8" s="16">
        <f>Table4[[#This Row],['# of W/R]]/$X$23</f>
        <v>0</v>
      </c>
      <c r="Z8">
        <v>2</v>
      </c>
      <c r="AA8" t="s">
        <v>25</v>
      </c>
    </row>
    <row r="9" spans="3:38" ht="15" thickBot="1" x14ac:dyDescent="0.4">
      <c r="D9" s="6" t="s">
        <v>146</v>
      </c>
      <c r="E9" s="7">
        <v>44496</v>
      </c>
      <c r="F9" s="37"/>
      <c r="G9" s="32"/>
      <c r="V9">
        <v>1</v>
      </c>
      <c r="W9" s="16">
        <f t="shared" ref="W9:W22" si="0">V9/$V$23</f>
        <v>3.8461538461538464E-2</v>
      </c>
      <c r="X9" s="22"/>
      <c r="Y9" s="16">
        <f>Table4[[#This Row],['# of W/R]]/$X$23</f>
        <v>0</v>
      </c>
      <c r="Z9">
        <v>3</v>
      </c>
      <c r="AA9" t="s">
        <v>31</v>
      </c>
    </row>
    <row r="10" spans="3:38" ht="15" thickBot="1" x14ac:dyDescent="0.4">
      <c r="D10" s="6" t="s">
        <v>147</v>
      </c>
      <c r="E10" s="7">
        <v>44496</v>
      </c>
      <c r="F10" s="37">
        <v>44466</v>
      </c>
      <c r="G10" s="32">
        <f>DATEDIF(Table1[[#This Row],[Interview Date]],Table1[[#This Row],[Date of Acceptance]],"d")</f>
        <v>30</v>
      </c>
      <c r="V10">
        <v>3</v>
      </c>
      <c r="W10" s="16">
        <f t="shared" si="0"/>
        <v>0.11538461538461539</v>
      </c>
      <c r="X10" s="22">
        <v>3</v>
      </c>
      <c r="Y10" s="16">
        <f>Table4[[#This Row],['# of W/R]]/$X$23</f>
        <v>0.2</v>
      </c>
      <c r="Z10">
        <v>4</v>
      </c>
      <c r="AA10" t="s">
        <v>32</v>
      </c>
    </row>
    <row r="11" spans="3:38" ht="15" thickBot="1" x14ac:dyDescent="0.4">
      <c r="D11" s="6" t="s">
        <v>148</v>
      </c>
      <c r="E11" s="7">
        <v>44496</v>
      </c>
      <c r="F11" s="37">
        <v>44463</v>
      </c>
      <c r="G11" s="32">
        <f>DATEDIF(Table1[[#This Row],[Interview Date]],Table1[[#This Row],[Date of Acceptance]],"d")</f>
        <v>33</v>
      </c>
      <c r="V11">
        <v>1</v>
      </c>
      <c r="W11" s="16">
        <f t="shared" si="0"/>
        <v>3.8461538461538464E-2</v>
      </c>
      <c r="X11" s="22"/>
      <c r="Y11" s="16">
        <f>Table4[[#This Row],['# of W/R]]/$X$23</f>
        <v>0</v>
      </c>
      <c r="Z11">
        <v>5</v>
      </c>
      <c r="AA11" t="s">
        <v>26</v>
      </c>
      <c r="AD11" t="s">
        <v>16</v>
      </c>
      <c r="AE11" t="s">
        <v>143</v>
      </c>
      <c r="AF11" t="s">
        <v>144</v>
      </c>
      <c r="AG11" t="s">
        <v>126</v>
      </c>
      <c r="AH11" t="s">
        <v>128</v>
      </c>
      <c r="AI11" t="s">
        <v>89</v>
      </c>
      <c r="AJ11" t="s">
        <v>127</v>
      </c>
      <c r="AK11" t="s">
        <v>90</v>
      </c>
      <c r="AL11" t="s">
        <v>91</v>
      </c>
    </row>
    <row r="12" spans="3:38" ht="15" thickBot="1" x14ac:dyDescent="0.4">
      <c r="D12" s="6" t="s">
        <v>149</v>
      </c>
      <c r="E12" s="7">
        <v>44506</v>
      </c>
      <c r="F12" s="37">
        <v>44480</v>
      </c>
      <c r="G12" s="32">
        <f>DATEDIF(Table1[[#This Row],[Interview Date]],Table1[[#This Row],[Date of Acceptance]],"d")</f>
        <v>26</v>
      </c>
      <c r="V12">
        <v>1</v>
      </c>
      <c r="W12" s="16">
        <f t="shared" si="0"/>
        <v>3.8461538461538464E-2</v>
      </c>
      <c r="X12" s="22"/>
      <c r="Y12" s="16">
        <f>Table4[[#This Row],['# of W/R]]/$X$23</f>
        <v>0</v>
      </c>
      <c r="Z12">
        <v>6</v>
      </c>
      <c r="AA12" t="s">
        <v>33</v>
      </c>
      <c r="AD12" t="s">
        <v>129</v>
      </c>
      <c r="AE12" s="21">
        <v>6</v>
      </c>
      <c r="AF12" s="16">
        <f>Table5[[#This Row],[2022/2023]]/$AE$20</f>
        <v>1</v>
      </c>
      <c r="AG12" s="21">
        <v>4</v>
      </c>
      <c r="AH12" s="16">
        <f>Table5[[#This Row],[2019/2020]]/$AG$20</f>
        <v>0.11764705882352941</v>
      </c>
      <c r="AI12">
        <v>5</v>
      </c>
      <c r="AJ12" s="16">
        <f t="shared" ref="AJ12:AJ19" si="1">AI12/$AI$20</f>
        <v>0.2</v>
      </c>
      <c r="AK12">
        <v>10</v>
      </c>
      <c r="AL12" s="16">
        <f t="shared" ref="AL12:AL19" si="2">AK12/$AK$20</f>
        <v>0.38461538461538464</v>
      </c>
    </row>
    <row r="13" spans="3:38" ht="15" thickBot="1" x14ac:dyDescent="0.4">
      <c r="D13" s="6" t="s">
        <v>1</v>
      </c>
      <c r="E13" s="7">
        <v>44506</v>
      </c>
      <c r="F13" s="37">
        <v>44480</v>
      </c>
      <c r="G13" s="32">
        <f>DATEDIF(Table1[[#This Row],[Interview Date]],Table1[[#This Row],[Date of Acceptance]],"d")</f>
        <v>26</v>
      </c>
      <c r="V13">
        <v>0</v>
      </c>
      <c r="W13" s="16">
        <f t="shared" si="0"/>
        <v>0</v>
      </c>
      <c r="X13" s="22"/>
      <c r="Y13" s="16">
        <f>Table4[[#This Row],['# of W/R]]/$X$23</f>
        <v>0</v>
      </c>
      <c r="Z13">
        <v>7</v>
      </c>
      <c r="AA13" s="1" t="s">
        <v>34</v>
      </c>
      <c r="AD13" s="15" t="s">
        <v>130</v>
      </c>
      <c r="AE13" s="21">
        <v>0</v>
      </c>
      <c r="AF13" s="16">
        <f>Table5[[#This Row],[2022/2023]]/$AE$20</f>
        <v>0</v>
      </c>
      <c r="AG13" s="21">
        <v>3</v>
      </c>
      <c r="AH13" s="16">
        <f>Table5[[#This Row],[2019/2020]]/$AG$20</f>
        <v>8.8235294117647065E-2</v>
      </c>
      <c r="AI13">
        <v>4</v>
      </c>
      <c r="AJ13" s="16">
        <f t="shared" si="1"/>
        <v>0.16</v>
      </c>
      <c r="AK13">
        <v>5</v>
      </c>
      <c r="AL13" s="16">
        <f t="shared" si="2"/>
        <v>0.19230769230769232</v>
      </c>
    </row>
    <row r="14" spans="3:38" ht="15" thickBot="1" x14ac:dyDescent="0.4">
      <c r="D14" s="6" t="s">
        <v>150</v>
      </c>
      <c r="E14" s="7">
        <v>44508</v>
      </c>
      <c r="F14" s="37">
        <v>44473</v>
      </c>
      <c r="G14" s="32">
        <f>DATEDIF(Table1[[#This Row],[Interview Date]],Table1[[#This Row],[Date of Acceptance]],"d")</f>
        <v>35</v>
      </c>
      <c r="V14">
        <v>1</v>
      </c>
      <c r="W14" s="16">
        <f t="shared" si="0"/>
        <v>3.8461538461538464E-2</v>
      </c>
      <c r="X14" s="22"/>
      <c r="Y14" s="16">
        <f>Table4[[#This Row],['# of W/R]]/$X$23</f>
        <v>0</v>
      </c>
      <c r="Z14">
        <v>8</v>
      </c>
      <c r="AA14" s="1" t="s">
        <v>35</v>
      </c>
      <c r="AD14" t="s">
        <v>131</v>
      </c>
      <c r="AE14" s="21"/>
      <c r="AF14" s="16">
        <f>Table5[[#This Row],[2022/2023]]/$AE$20</f>
        <v>0</v>
      </c>
      <c r="AG14" s="21">
        <v>1</v>
      </c>
      <c r="AH14" s="16">
        <f>Table5[[#This Row],[2019/2020]]/$AG$20</f>
        <v>2.9411764705882353E-2</v>
      </c>
      <c r="AI14">
        <v>2</v>
      </c>
      <c r="AJ14" s="16">
        <f t="shared" si="1"/>
        <v>0.08</v>
      </c>
      <c r="AK14">
        <v>2</v>
      </c>
      <c r="AL14" s="16">
        <f t="shared" si="2"/>
        <v>7.6923076923076927E-2</v>
      </c>
    </row>
    <row r="15" spans="3:38" ht="15" thickBot="1" x14ac:dyDescent="0.4">
      <c r="D15" s="6" t="s">
        <v>153</v>
      </c>
      <c r="E15" s="7">
        <v>44531</v>
      </c>
      <c r="F15" s="37">
        <v>44494</v>
      </c>
      <c r="G15" s="32">
        <f>DATEDIF(Table1[[#This Row],[Interview Date]],Table1[[#This Row],[Date of Acceptance]],"d")</f>
        <v>37</v>
      </c>
      <c r="V15">
        <v>2</v>
      </c>
      <c r="W15" s="16">
        <f t="shared" si="0"/>
        <v>7.6923076923076927E-2</v>
      </c>
      <c r="X15" s="22"/>
      <c r="Y15" s="16">
        <f>Table4[[#This Row],['# of W/R]]/$X$23</f>
        <v>0</v>
      </c>
      <c r="Z15">
        <v>9</v>
      </c>
      <c r="AA15" s="1" t="s">
        <v>36</v>
      </c>
      <c r="AD15" t="s">
        <v>132</v>
      </c>
      <c r="AE15" s="21"/>
      <c r="AF15" s="16">
        <f>Table5[[#This Row],[2022/2023]]/$AE$20</f>
        <v>0</v>
      </c>
      <c r="AG15" s="21">
        <v>5</v>
      </c>
      <c r="AH15" s="16">
        <f>Table5[[#This Row],[2019/2020]]/$AG$20</f>
        <v>0.14705882352941177</v>
      </c>
      <c r="AI15">
        <v>1</v>
      </c>
      <c r="AJ15" s="16">
        <f t="shared" si="1"/>
        <v>0.04</v>
      </c>
      <c r="AK15">
        <v>1</v>
      </c>
      <c r="AL15" s="16">
        <f t="shared" si="2"/>
        <v>3.8461538461538464E-2</v>
      </c>
    </row>
    <row r="16" spans="3:38" ht="15" thickBot="1" x14ac:dyDescent="0.4">
      <c r="D16" s="6" t="s">
        <v>2</v>
      </c>
      <c r="E16" s="7">
        <v>44546</v>
      </c>
      <c r="F16" s="37">
        <v>44473</v>
      </c>
      <c r="G16" s="32">
        <f>DATEDIF(Table1[[#This Row],[Interview Date]],Table1[[#This Row],[Date of Acceptance]],"d")</f>
        <v>73</v>
      </c>
      <c r="V16">
        <v>0</v>
      </c>
      <c r="W16" s="16">
        <f t="shared" si="0"/>
        <v>0</v>
      </c>
      <c r="X16" s="22">
        <v>11</v>
      </c>
      <c r="Y16" s="16">
        <f>Table4[[#This Row],['# of W/R]]/$X$23</f>
        <v>0.73333333333333328</v>
      </c>
      <c r="Z16">
        <v>10</v>
      </c>
      <c r="AA16" s="1" t="s">
        <v>37</v>
      </c>
      <c r="AD16" t="s">
        <v>133</v>
      </c>
      <c r="AE16" s="21"/>
      <c r="AF16" s="16">
        <f>Table5[[#This Row],[2022/2023]]/$AE$20</f>
        <v>0</v>
      </c>
      <c r="AG16" s="21">
        <v>10</v>
      </c>
      <c r="AH16" s="16">
        <f>Table5[[#This Row],[2019/2020]]/$AG$20</f>
        <v>0.29411764705882354</v>
      </c>
      <c r="AI16">
        <v>6</v>
      </c>
      <c r="AJ16" s="16">
        <f t="shared" si="1"/>
        <v>0.24</v>
      </c>
      <c r="AK16">
        <v>2</v>
      </c>
      <c r="AL16" s="16">
        <f t="shared" si="2"/>
        <v>7.6923076923076927E-2</v>
      </c>
    </row>
    <row r="17" spans="4:38" ht="15" thickBot="1" x14ac:dyDescent="0.4">
      <c r="D17" s="6" t="s">
        <v>3</v>
      </c>
      <c r="E17" s="7">
        <v>44573</v>
      </c>
      <c r="F17" s="37"/>
      <c r="G17" s="32"/>
      <c r="V17">
        <v>0</v>
      </c>
      <c r="W17" s="16">
        <f t="shared" si="0"/>
        <v>0</v>
      </c>
      <c r="X17" s="22">
        <v>1</v>
      </c>
      <c r="Y17" s="16">
        <f>Table4[[#This Row],['# of W/R]]/$X$23</f>
        <v>6.6666666666666666E-2</v>
      </c>
      <c r="Z17">
        <v>11</v>
      </c>
      <c r="AA17" s="1" t="s">
        <v>38</v>
      </c>
      <c r="AD17" t="s">
        <v>134</v>
      </c>
      <c r="AE17" s="21"/>
      <c r="AF17" s="16">
        <f>Table5[[#This Row],[2022/2023]]/$AE$20</f>
        <v>0</v>
      </c>
      <c r="AG17" s="21">
        <v>0</v>
      </c>
      <c r="AH17" s="16">
        <f>Table5[[#This Row],[2019/2020]]/$AG$20</f>
        <v>0</v>
      </c>
      <c r="AI17">
        <v>0</v>
      </c>
      <c r="AJ17" s="16">
        <f t="shared" si="1"/>
        <v>0</v>
      </c>
      <c r="AK17">
        <v>0</v>
      </c>
      <c r="AL17" s="16">
        <f t="shared" si="2"/>
        <v>0</v>
      </c>
    </row>
    <row r="18" spans="4:38" ht="15" thickBot="1" x14ac:dyDescent="0.4">
      <c r="D18" s="6" t="s">
        <v>4</v>
      </c>
      <c r="E18" s="7">
        <v>44601</v>
      </c>
      <c r="F18" s="37">
        <v>44571</v>
      </c>
      <c r="G18" s="32">
        <f>DATEDIF(Table1[[#This Row],[Interview Date]],Table1[[#This Row],[Date of Acceptance]],"d")</f>
        <v>30</v>
      </c>
      <c r="V18">
        <v>0</v>
      </c>
      <c r="W18" s="16">
        <f t="shared" si="0"/>
        <v>0</v>
      </c>
      <c r="X18" s="22"/>
      <c r="Y18" s="16">
        <f>Table4[[#This Row],['# of W/R]]/$X$23</f>
        <v>0</v>
      </c>
      <c r="Z18">
        <v>12</v>
      </c>
      <c r="AA18" s="1" t="s">
        <v>39</v>
      </c>
      <c r="AD18" t="s">
        <v>135</v>
      </c>
      <c r="AE18" s="21"/>
      <c r="AF18" s="16">
        <f>Table5[[#This Row],[2022/2023]]/$AE$20</f>
        <v>0</v>
      </c>
      <c r="AG18" s="21">
        <v>9</v>
      </c>
      <c r="AH18" s="16">
        <f>Table5[[#This Row],[2019/2020]]/$AG$20</f>
        <v>0.26470588235294118</v>
      </c>
      <c r="AI18">
        <v>4</v>
      </c>
      <c r="AJ18" s="16">
        <f t="shared" si="1"/>
        <v>0.16</v>
      </c>
      <c r="AK18">
        <v>5</v>
      </c>
      <c r="AL18" s="16">
        <f t="shared" si="2"/>
        <v>0.19230769230769232</v>
      </c>
    </row>
    <row r="19" spans="4:38" ht="15" thickBot="1" x14ac:dyDescent="0.4">
      <c r="D19" s="6" t="s">
        <v>5</v>
      </c>
      <c r="E19" s="7">
        <v>44620</v>
      </c>
      <c r="F19" s="37">
        <v>44571</v>
      </c>
      <c r="G19" s="32">
        <f>DATEDIF(Table1[[#This Row],[Interview Date]],Table1[[#This Row],[Date of Acceptance]],"d")</f>
        <v>49</v>
      </c>
      <c r="V19">
        <v>1</v>
      </c>
      <c r="W19" s="16">
        <f t="shared" si="0"/>
        <v>3.8461538461538464E-2</v>
      </c>
      <c r="X19" s="22"/>
      <c r="Y19" s="16">
        <f>Table4[[#This Row],['# of W/R]]/$X$23</f>
        <v>0</v>
      </c>
      <c r="Z19">
        <v>13</v>
      </c>
      <c r="AA19" s="1" t="s">
        <v>40</v>
      </c>
      <c r="AD19" t="s">
        <v>136</v>
      </c>
      <c r="AE19" s="21"/>
      <c r="AF19" s="16">
        <f>Table5[[#This Row],[2022/2023]]/$AE$20</f>
        <v>0</v>
      </c>
      <c r="AG19" s="21">
        <v>2</v>
      </c>
      <c r="AH19" s="16">
        <f>Table5[[#This Row],[2019/2020]]/$AG$20</f>
        <v>5.8823529411764705E-2</v>
      </c>
      <c r="AI19">
        <v>3</v>
      </c>
      <c r="AJ19" s="16">
        <f t="shared" si="1"/>
        <v>0.12</v>
      </c>
      <c r="AK19">
        <v>1</v>
      </c>
      <c r="AL19" s="16">
        <f t="shared" si="2"/>
        <v>3.8461538461538464E-2</v>
      </c>
    </row>
    <row r="20" spans="4:38" ht="15" thickBot="1" x14ac:dyDescent="0.4">
      <c r="D20" s="6" t="s">
        <v>6</v>
      </c>
      <c r="E20" s="7">
        <v>44621</v>
      </c>
      <c r="F20" s="37"/>
      <c r="G20" s="32"/>
      <c r="V20">
        <v>4</v>
      </c>
      <c r="W20" s="16">
        <f t="shared" si="0"/>
        <v>0.15384615384615385</v>
      </c>
      <c r="X20" s="22"/>
      <c r="Y20" s="16">
        <f>Table4[[#This Row],['# of W/R]]/$X$23</f>
        <v>0</v>
      </c>
      <c r="Z20">
        <v>14</v>
      </c>
      <c r="AA20" s="1" t="s">
        <v>41</v>
      </c>
      <c r="AE20">
        <f>SUM(AE12:AE19)</f>
        <v>6</v>
      </c>
      <c r="AF20" s="16">
        <f>Table5[[#This Row],[2022/2023]]/$AE$20</f>
        <v>1</v>
      </c>
      <c r="AG20">
        <f t="shared" ref="AG20:AL20" si="3">SUM(AG12:AG19)</f>
        <v>34</v>
      </c>
      <c r="AH20" s="17">
        <f t="shared" si="3"/>
        <v>1</v>
      </c>
      <c r="AI20">
        <f t="shared" si="3"/>
        <v>25</v>
      </c>
      <c r="AJ20" s="17">
        <f t="shared" si="3"/>
        <v>1</v>
      </c>
      <c r="AK20">
        <f t="shared" si="3"/>
        <v>26</v>
      </c>
      <c r="AL20" s="17">
        <f t="shared" si="3"/>
        <v>1.0000000000000002</v>
      </c>
    </row>
    <row r="21" spans="4:38" ht="15" thickBot="1" x14ac:dyDescent="0.4">
      <c r="D21" s="6" t="s">
        <v>7</v>
      </c>
      <c r="E21" s="7">
        <v>44683</v>
      </c>
      <c r="F21" s="37"/>
      <c r="G21" s="32"/>
      <c r="V21">
        <v>0</v>
      </c>
      <c r="W21" s="16">
        <f t="shared" si="0"/>
        <v>0</v>
      </c>
      <c r="X21" s="22"/>
      <c r="Y21" s="16">
        <f>Table4[[#This Row],['# of W/R]]/$X$23</f>
        <v>0</v>
      </c>
      <c r="Z21">
        <v>15</v>
      </c>
      <c r="AA21" s="1" t="s">
        <v>42</v>
      </c>
    </row>
    <row r="22" spans="4:38" ht="15" thickBot="1" x14ac:dyDescent="0.4">
      <c r="D22" s="6" t="s">
        <v>8</v>
      </c>
      <c r="E22" s="7">
        <v>44683</v>
      </c>
      <c r="F22" s="37"/>
      <c r="G22" s="32"/>
      <c r="V22">
        <v>1</v>
      </c>
      <c r="W22" s="16">
        <f t="shared" si="0"/>
        <v>3.8461538461538464E-2</v>
      </c>
      <c r="X22" s="22"/>
      <c r="Y22" s="16">
        <f>Table4[[#This Row],['# of W/R]]/$X$23</f>
        <v>0</v>
      </c>
      <c r="Z22">
        <v>16</v>
      </c>
      <c r="AA22" s="1" t="s">
        <v>43</v>
      </c>
    </row>
    <row r="23" spans="4:38" ht="15" thickBot="1" x14ac:dyDescent="0.4">
      <c r="D23" s="6" t="s">
        <v>9</v>
      </c>
      <c r="E23" s="7">
        <v>44684</v>
      </c>
      <c r="F23" s="37"/>
      <c r="G23" s="32"/>
      <c r="U23" t="s">
        <v>29</v>
      </c>
      <c r="V23">
        <f>SUM(V7:V22)</f>
        <v>26</v>
      </c>
      <c r="W23" s="17">
        <f>SUM(W7:W22)</f>
        <v>0.99999999999999989</v>
      </c>
      <c r="X23" s="22">
        <f>SUM(Table4['# of W/R])</f>
        <v>15</v>
      </c>
      <c r="Y23" s="16">
        <f>SUM(Table4[% Reported W/R''s])</f>
        <v>1</v>
      </c>
    </row>
    <row r="24" spans="4:38" ht="15" thickBot="1" x14ac:dyDescent="0.4">
      <c r="D24" s="6" t="s">
        <v>10</v>
      </c>
      <c r="E24" s="7">
        <v>44719</v>
      </c>
      <c r="F24" s="37"/>
      <c r="G24" s="32"/>
    </row>
    <row r="25" spans="4:38" ht="15" thickBot="1" x14ac:dyDescent="0.4">
      <c r="D25" s="6" t="s">
        <v>11</v>
      </c>
      <c r="E25" s="7">
        <v>44692</v>
      </c>
      <c r="F25" s="37"/>
      <c r="G25" s="32"/>
    </row>
    <row r="26" spans="4:38" ht="15" thickBot="1" x14ac:dyDescent="0.4">
      <c r="D26" s="6" t="s">
        <v>1</v>
      </c>
      <c r="E26" s="7">
        <v>44496</v>
      </c>
      <c r="F26" s="37">
        <v>44480</v>
      </c>
      <c r="G26" s="32">
        <f>DATEDIF(Table1[[#This Row],[Interview Date]],Table1[[#This Row],[Date of Acceptance]],"d")</f>
        <v>16</v>
      </c>
    </row>
    <row r="27" spans="4:38" ht="15" thickBot="1" x14ac:dyDescent="0.4">
      <c r="D27" s="6" t="s">
        <v>12</v>
      </c>
      <c r="E27" s="7">
        <v>44511</v>
      </c>
      <c r="F27" s="37">
        <v>44480</v>
      </c>
      <c r="G27" s="32">
        <f>DATEDIF(Table1[[#This Row],[Interview Date]],Table1[[#This Row],[Date of Acceptance]],"d")</f>
        <v>31</v>
      </c>
    </row>
    <row r="28" spans="4:38" ht="15" thickBot="1" x14ac:dyDescent="0.4">
      <c r="D28" s="6" t="s">
        <v>152</v>
      </c>
      <c r="E28" s="7">
        <v>44518</v>
      </c>
      <c r="F28" s="37">
        <v>44494</v>
      </c>
      <c r="G28" s="32">
        <f>DATEDIF(Table1[[#This Row],[Interview Date]],Table1[[#This Row],[Date of Acceptance]],"d")</f>
        <v>24</v>
      </c>
    </row>
    <row r="29" spans="4:38" ht="15" thickBot="1" x14ac:dyDescent="0.4">
      <c r="D29" s="6" t="s">
        <v>13</v>
      </c>
      <c r="E29" s="7">
        <v>44546</v>
      </c>
      <c r="F29" s="37">
        <v>44512</v>
      </c>
      <c r="G29" s="32">
        <f>DATEDIF(Table1[[#This Row],[Interview Date]],Table1[[#This Row],[Date of Acceptance]],"d")</f>
        <v>34</v>
      </c>
    </row>
    <row r="30" spans="4:38" ht="15" thickBot="1" x14ac:dyDescent="0.4">
      <c r="D30" s="6" t="s">
        <v>151</v>
      </c>
      <c r="E30" s="7">
        <v>44546</v>
      </c>
      <c r="F30" s="37">
        <v>44512</v>
      </c>
      <c r="G30" s="32">
        <f>DATEDIF(Table1[[#This Row],[Interview Date]],Table1[[#This Row],[Date of Acceptance]],"d")</f>
        <v>34</v>
      </c>
    </row>
    <row r="31" spans="4:38" ht="15" thickBot="1" x14ac:dyDescent="0.4">
      <c r="D31" s="6" t="s">
        <v>14</v>
      </c>
      <c r="E31" s="7">
        <v>44564</v>
      </c>
      <c r="F31" s="37">
        <v>44522</v>
      </c>
      <c r="G31" s="32">
        <f>DATEDIF(Table1[[#This Row],[Interview Date]],Table1[[#This Row],[Date of Acceptance]],"d")</f>
        <v>42</v>
      </c>
    </row>
    <row r="32" spans="4:38" x14ac:dyDescent="0.35">
      <c r="D32" s="8" t="s">
        <v>15</v>
      </c>
      <c r="E32" s="9">
        <v>44677</v>
      </c>
      <c r="F32" s="37"/>
      <c r="G32" s="32"/>
    </row>
    <row r="33" spans="3:7" ht="15" thickBot="1" x14ac:dyDescent="0.4">
      <c r="D33" s="6" t="s">
        <v>155</v>
      </c>
      <c r="E33" s="7"/>
      <c r="F33" s="37"/>
      <c r="G33" s="42">
        <f>AVERAGE(G6:G32)</f>
        <v>33.235294117647058</v>
      </c>
    </row>
    <row r="34" spans="3:7" x14ac:dyDescent="0.35">
      <c r="C34" s="30" t="s">
        <v>89</v>
      </c>
      <c r="D34" s="23" t="s">
        <v>62</v>
      </c>
      <c r="E34" s="24">
        <v>44490</v>
      </c>
      <c r="F34" s="38"/>
      <c r="G34" s="47">
        <f>DATEDIF(Table1[[#This Row],[Interview Date]],Table1[[#This Row],[Date of Acceptance]],"d")</f>
        <v>44490</v>
      </c>
    </row>
    <row r="35" spans="3:7" x14ac:dyDescent="0.35">
      <c r="D35" s="23" t="s">
        <v>63</v>
      </c>
      <c r="E35" s="24">
        <v>44490</v>
      </c>
      <c r="F35" s="38"/>
      <c r="G35" s="47">
        <f>DATEDIF(Table1[[#This Row],[Interview Date]],Table1[[#This Row],[Date of Acceptance]],"d")</f>
        <v>44490</v>
      </c>
    </row>
    <row r="36" spans="3:7" x14ac:dyDescent="0.35">
      <c r="D36" s="23" t="s">
        <v>64</v>
      </c>
      <c r="E36" s="24">
        <v>44490</v>
      </c>
      <c r="F36" s="38"/>
      <c r="G36" s="47">
        <f>DATEDIF(Table1[[#This Row],[Interview Date]],Table1[[#This Row],[Date of Acceptance]],"d")</f>
        <v>44490</v>
      </c>
    </row>
    <row r="37" spans="3:7" x14ac:dyDescent="0.35">
      <c r="D37" s="23" t="s">
        <v>65</v>
      </c>
      <c r="E37" s="24">
        <v>44510</v>
      </c>
      <c r="F37" s="38"/>
      <c r="G37" s="47">
        <f>DATEDIF(Table1[[#This Row],[Interview Date]],Table1[[#This Row],[Date of Acceptance]],"d")</f>
        <v>44510</v>
      </c>
    </row>
    <row r="38" spans="3:7" x14ac:dyDescent="0.35">
      <c r="D38" s="23" t="s">
        <v>66</v>
      </c>
      <c r="E38" s="24">
        <v>44511</v>
      </c>
      <c r="F38" s="38"/>
      <c r="G38" s="47">
        <f>DATEDIF(Table1[[#This Row],[Interview Date]],Table1[[#This Row],[Date of Acceptance]],"d")</f>
        <v>44511</v>
      </c>
    </row>
    <row r="39" spans="3:7" x14ac:dyDescent="0.35">
      <c r="D39" s="23" t="s">
        <v>67</v>
      </c>
      <c r="E39" s="24">
        <v>44519</v>
      </c>
      <c r="F39" s="38"/>
      <c r="G39" s="47">
        <f>DATEDIF(Table1[[#This Row],[Interview Date]],Table1[[#This Row],[Date of Acceptance]],"d")</f>
        <v>44519</v>
      </c>
    </row>
    <row r="40" spans="3:7" x14ac:dyDescent="0.35">
      <c r="D40" s="23" t="s">
        <v>68</v>
      </c>
      <c r="E40" s="24">
        <v>44533</v>
      </c>
      <c r="F40" s="38"/>
      <c r="G40" s="47">
        <f>DATEDIF(Table1[[#This Row],[Interview Date]],Table1[[#This Row],[Date of Acceptance]],"d")</f>
        <v>44533</v>
      </c>
    </row>
    <row r="41" spans="3:7" x14ac:dyDescent="0.35">
      <c r="D41" s="23" t="s">
        <v>69</v>
      </c>
      <c r="E41" s="24">
        <v>44546</v>
      </c>
      <c r="F41" s="38"/>
      <c r="G41" s="47">
        <f>DATEDIF(Table1[[#This Row],[Interview Date]],Table1[[#This Row],[Date of Acceptance]],"d")</f>
        <v>44546</v>
      </c>
    </row>
    <row r="42" spans="3:7" x14ac:dyDescent="0.35">
      <c r="D42" s="23" t="s">
        <v>70</v>
      </c>
      <c r="E42" s="24">
        <v>44552</v>
      </c>
      <c r="F42" s="38"/>
      <c r="G42" s="47">
        <f>DATEDIF(Table1[[#This Row],[Interview Date]],Table1[[#This Row],[Date of Acceptance]],"d")</f>
        <v>44552</v>
      </c>
    </row>
    <row r="43" spans="3:7" x14ac:dyDescent="0.35">
      <c r="D43" s="23" t="s">
        <v>71</v>
      </c>
      <c r="E43" s="24">
        <v>44533</v>
      </c>
      <c r="F43" s="38"/>
      <c r="G43" s="47">
        <f>DATEDIF(Table1[[#This Row],[Interview Date]],Table1[[#This Row],[Date of Acceptance]],"d")</f>
        <v>44533</v>
      </c>
    </row>
    <row r="44" spans="3:7" x14ac:dyDescent="0.35">
      <c r="D44" s="23" t="s">
        <v>72</v>
      </c>
      <c r="E44" s="24">
        <v>44540</v>
      </c>
      <c r="F44" s="38"/>
      <c r="G44" s="47">
        <f>DATEDIF(Table1[[#This Row],[Interview Date]],Table1[[#This Row],[Date of Acceptance]],"d")</f>
        <v>44540</v>
      </c>
    </row>
    <row r="45" spans="3:7" x14ac:dyDescent="0.35">
      <c r="D45" s="23" t="s">
        <v>73</v>
      </c>
      <c r="E45" s="24">
        <v>44574</v>
      </c>
      <c r="F45" s="38"/>
      <c r="G45" s="47">
        <f>DATEDIF(Table1[[#This Row],[Interview Date]],Table1[[#This Row],[Date of Acceptance]],"d")</f>
        <v>44574</v>
      </c>
    </row>
    <row r="46" spans="3:7" x14ac:dyDescent="0.35">
      <c r="D46" s="23" t="s">
        <v>74</v>
      </c>
      <c r="E46" s="24">
        <v>44602</v>
      </c>
      <c r="F46" s="38"/>
      <c r="G46" s="47">
        <f>DATEDIF(Table1[[#This Row],[Interview Date]],Table1[[#This Row],[Date of Acceptance]],"d")</f>
        <v>44602</v>
      </c>
    </row>
    <row r="47" spans="3:7" x14ac:dyDescent="0.35">
      <c r="D47" s="23" t="s">
        <v>75</v>
      </c>
      <c r="E47" s="24">
        <v>44622</v>
      </c>
      <c r="F47" s="38"/>
      <c r="G47" s="47">
        <f>DATEDIF(Table1[[#This Row],[Interview Date]],Table1[[#This Row],[Date of Acceptance]],"d")</f>
        <v>44622</v>
      </c>
    </row>
    <row r="48" spans="3:7" x14ac:dyDescent="0.35">
      <c r="D48" s="23" t="s">
        <v>76</v>
      </c>
      <c r="E48" s="24">
        <v>44625</v>
      </c>
      <c r="F48" s="38"/>
      <c r="G48" s="47">
        <f>DATEDIF(Table1[[#This Row],[Interview Date]],Table1[[#This Row],[Date of Acceptance]],"d")</f>
        <v>44625</v>
      </c>
    </row>
    <row r="49" spans="3:7" x14ac:dyDescent="0.35">
      <c r="D49" s="23" t="s">
        <v>77</v>
      </c>
      <c r="E49" s="24">
        <v>44630</v>
      </c>
      <c r="F49" s="38"/>
      <c r="G49" s="47">
        <f>DATEDIF(Table1[[#This Row],[Interview Date]],Table1[[#This Row],[Date of Acceptance]],"d")</f>
        <v>44630</v>
      </c>
    </row>
    <row r="50" spans="3:7" x14ac:dyDescent="0.35">
      <c r="D50" s="23" t="s">
        <v>78</v>
      </c>
      <c r="E50" s="24">
        <v>44630</v>
      </c>
      <c r="F50" s="38"/>
      <c r="G50" s="47">
        <f>DATEDIF(Table1[[#This Row],[Interview Date]],Table1[[#This Row],[Date of Acceptance]],"d")</f>
        <v>44630</v>
      </c>
    </row>
    <row r="51" spans="3:7" x14ac:dyDescent="0.35">
      <c r="D51" s="23" t="s">
        <v>79</v>
      </c>
      <c r="E51" s="24">
        <v>44630</v>
      </c>
      <c r="F51" s="38"/>
      <c r="G51" s="47">
        <f>DATEDIF(Table1[[#This Row],[Interview Date]],Table1[[#This Row],[Date of Acceptance]],"d")</f>
        <v>44630</v>
      </c>
    </row>
    <row r="52" spans="3:7" x14ac:dyDescent="0.35">
      <c r="D52" s="23" t="s">
        <v>80</v>
      </c>
      <c r="E52" s="24">
        <v>44630</v>
      </c>
      <c r="F52" s="38"/>
      <c r="G52" s="47">
        <f>DATEDIF(Table1[[#This Row],[Interview Date]],Table1[[#This Row],[Date of Acceptance]],"d")</f>
        <v>44630</v>
      </c>
    </row>
    <row r="53" spans="3:7" x14ac:dyDescent="0.35">
      <c r="D53" s="23" t="s">
        <v>81</v>
      </c>
      <c r="E53" s="24">
        <v>44685</v>
      </c>
      <c r="F53" s="38"/>
      <c r="G53" s="47">
        <f>DATEDIF(Table1[[#This Row],[Interview Date]],Table1[[#This Row],[Date of Acceptance]],"d")</f>
        <v>44685</v>
      </c>
    </row>
    <row r="54" spans="3:7" x14ac:dyDescent="0.35">
      <c r="D54" s="23" t="s">
        <v>82</v>
      </c>
      <c r="E54" s="24">
        <v>44685</v>
      </c>
      <c r="F54" s="38"/>
      <c r="G54" s="47">
        <f>DATEDIF(Table1[[#This Row],[Interview Date]],Table1[[#This Row],[Date of Acceptance]],"d")</f>
        <v>44685</v>
      </c>
    </row>
    <row r="55" spans="3:7" x14ac:dyDescent="0.35">
      <c r="D55" s="23" t="s">
        <v>83</v>
      </c>
      <c r="E55" s="24">
        <v>44685</v>
      </c>
      <c r="F55" s="38"/>
      <c r="G55" s="47">
        <f>DATEDIF(Table1[[#This Row],[Interview Date]],Table1[[#This Row],[Date of Acceptance]],"d")</f>
        <v>44685</v>
      </c>
    </row>
    <row r="56" spans="3:7" x14ac:dyDescent="0.35">
      <c r="D56" s="23" t="s">
        <v>84</v>
      </c>
      <c r="E56" s="24">
        <v>44697</v>
      </c>
      <c r="F56" s="38"/>
      <c r="G56" s="47">
        <f>DATEDIF(Table1[[#This Row],[Interview Date]],Table1[[#This Row],[Date of Acceptance]],"d")</f>
        <v>44697</v>
      </c>
    </row>
    <row r="57" spans="3:7" x14ac:dyDescent="0.35">
      <c r="D57" s="23" t="s">
        <v>85</v>
      </c>
      <c r="E57" s="24">
        <v>44701</v>
      </c>
      <c r="F57" s="38"/>
      <c r="G57" s="47">
        <f>DATEDIF(Table1[[#This Row],[Interview Date]],Table1[[#This Row],[Date of Acceptance]],"d")</f>
        <v>44701</v>
      </c>
    </row>
    <row r="58" spans="3:7" x14ac:dyDescent="0.35">
      <c r="D58" s="23" t="s">
        <v>86</v>
      </c>
      <c r="E58" s="24">
        <v>44705</v>
      </c>
      <c r="F58" s="38"/>
      <c r="G58" s="47">
        <f>DATEDIF(Table1[[#This Row],[Interview Date]],Table1[[#This Row],[Date of Acceptance]],"d")</f>
        <v>44705</v>
      </c>
    </row>
    <row r="59" spans="3:7" x14ac:dyDescent="0.35">
      <c r="D59" s="23" t="s">
        <v>87</v>
      </c>
      <c r="E59" s="24">
        <v>44695</v>
      </c>
      <c r="F59" s="38"/>
      <c r="G59" s="47">
        <f>DATEDIF(Table1[[#This Row],[Interview Date]],Table1[[#This Row],[Date of Acceptance]],"d")</f>
        <v>44695</v>
      </c>
    </row>
    <row r="60" spans="3:7" x14ac:dyDescent="0.35">
      <c r="C60" s="31" t="s">
        <v>126</v>
      </c>
      <c r="D60" s="28" t="s">
        <v>92</v>
      </c>
      <c r="E60" s="26">
        <v>44486</v>
      </c>
      <c r="F60" s="39"/>
      <c r="G60" s="48">
        <f>DATEDIF(Table1[[#This Row],[Interview Date]],Table1[[#This Row],[Date of Acceptance]],"d")</f>
        <v>44486</v>
      </c>
    </row>
    <row r="61" spans="3:7" x14ac:dyDescent="0.35">
      <c r="D61" s="28" t="s">
        <v>93</v>
      </c>
      <c r="E61" s="26">
        <v>44486</v>
      </c>
      <c r="F61" s="39"/>
      <c r="G61" s="48">
        <f>DATEDIF(Table1[[#This Row],[Interview Date]],Table1[[#This Row],[Date of Acceptance]],"d")</f>
        <v>44486</v>
      </c>
    </row>
    <row r="62" spans="3:7" x14ac:dyDescent="0.35">
      <c r="D62" s="28" t="s">
        <v>94</v>
      </c>
      <c r="E62" s="26">
        <v>44514</v>
      </c>
      <c r="F62" s="39"/>
      <c r="G62" s="48">
        <f>DATEDIF(Table1[[#This Row],[Interview Date]],Table1[[#This Row],[Date of Acceptance]],"d")</f>
        <v>44514</v>
      </c>
    </row>
    <row r="63" spans="3:7" x14ac:dyDescent="0.35">
      <c r="D63" s="28" t="s">
        <v>95</v>
      </c>
      <c r="E63" s="26">
        <v>44514</v>
      </c>
      <c r="F63" s="39"/>
      <c r="G63" s="48">
        <f>DATEDIF(Table1[[#This Row],[Interview Date]],Table1[[#This Row],[Date of Acceptance]],"d")</f>
        <v>44514</v>
      </c>
    </row>
    <row r="64" spans="3:7" x14ac:dyDescent="0.35">
      <c r="D64" s="28" t="s">
        <v>96</v>
      </c>
      <c r="E64" s="26">
        <v>44532</v>
      </c>
      <c r="F64" s="39"/>
      <c r="G64" s="48">
        <f>DATEDIF(Table1[[#This Row],[Interview Date]],Table1[[#This Row],[Date of Acceptance]],"d")</f>
        <v>44532</v>
      </c>
    </row>
    <row r="65" spans="2:7" x14ac:dyDescent="0.35">
      <c r="D65" s="28" t="s">
        <v>97</v>
      </c>
      <c r="E65" s="26">
        <v>44532</v>
      </c>
      <c r="F65" s="39"/>
      <c r="G65" s="48">
        <f>DATEDIF(Table1[[#This Row],[Interview Date]],Table1[[#This Row],[Date of Acceptance]],"d")</f>
        <v>44532</v>
      </c>
    </row>
    <row r="66" spans="2:7" x14ac:dyDescent="0.35">
      <c r="D66" s="28" t="s">
        <v>98</v>
      </c>
      <c r="E66" s="26">
        <v>44536</v>
      </c>
      <c r="F66" s="39"/>
      <c r="G66" s="48">
        <f>DATEDIF(Table1[[#This Row],[Interview Date]],Table1[[#This Row],[Date of Acceptance]],"d")</f>
        <v>44536</v>
      </c>
    </row>
    <row r="67" spans="2:7" x14ac:dyDescent="0.35">
      <c r="D67" s="28" t="s">
        <v>99</v>
      </c>
      <c r="E67" s="26">
        <v>44549</v>
      </c>
      <c r="F67" s="39"/>
      <c r="G67" s="48">
        <f>DATEDIF(Table1[[#This Row],[Interview Date]],Table1[[#This Row],[Date of Acceptance]],"d")</f>
        <v>44549</v>
      </c>
    </row>
    <row r="68" spans="2:7" x14ac:dyDescent="0.35">
      <c r="D68" s="28" t="s">
        <v>100</v>
      </c>
      <c r="E68" s="26">
        <v>44578</v>
      </c>
      <c r="F68" s="39"/>
      <c r="G68" s="48">
        <f>DATEDIF(Table1[[#This Row],[Interview Date]],Table1[[#This Row],[Date of Acceptance]],"d")</f>
        <v>44578</v>
      </c>
    </row>
    <row r="69" spans="2:7" x14ac:dyDescent="0.35">
      <c r="D69" s="28" t="s">
        <v>101</v>
      </c>
      <c r="E69" s="26">
        <v>44588</v>
      </c>
      <c r="F69" s="39"/>
      <c r="G69" s="48">
        <f>DATEDIF(Table1[[#This Row],[Interview Date]],Table1[[#This Row],[Date of Acceptance]],"d")</f>
        <v>44588</v>
      </c>
    </row>
    <row r="70" spans="2:7" x14ac:dyDescent="0.35">
      <c r="D70" s="28" t="s">
        <v>102</v>
      </c>
      <c r="E70" s="26">
        <v>44593</v>
      </c>
      <c r="F70" s="39"/>
      <c r="G70" s="48">
        <f>DATEDIF(Table1[[#This Row],[Interview Date]],Table1[[#This Row],[Date of Acceptance]],"d")</f>
        <v>44593</v>
      </c>
    </row>
    <row r="71" spans="2:7" x14ac:dyDescent="0.35">
      <c r="D71" s="28" t="s">
        <v>103</v>
      </c>
      <c r="E71" s="26">
        <v>44602</v>
      </c>
      <c r="F71" s="39"/>
      <c r="G71" s="48">
        <f>DATEDIF(Table1[[#This Row],[Interview Date]],Table1[[#This Row],[Date of Acceptance]],"d")</f>
        <v>44602</v>
      </c>
    </row>
    <row r="72" spans="2:7" x14ac:dyDescent="0.35">
      <c r="D72" s="28" t="s">
        <v>104</v>
      </c>
      <c r="E72" s="26">
        <v>44605</v>
      </c>
      <c r="F72" s="39"/>
      <c r="G72" s="48">
        <f>DATEDIF(Table1[[#This Row],[Interview Date]],Table1[[#This Row],[Date of Acceptance]],"d")</f>
        <v>44605</v>
      </c>
    </row>
    <row r="73" spans="2:7" x14ac:dyDescent="0.35">
      <c r="B73" t="s">
        <v>105</v>
      </c>
      <c r="D73" s="28" t="s">
        <v>106</v>
      </c>
      <c r="E73" s="26">
        <v>44620</v>
      </c>
      <c r="F73" s="39"/>
      <c r="G73" s="48">
        <f>DATEDIF(Table1[[#This Row],[Interview Date]],Table1[[#This Row],[Date of Acceptance]],"d")</f>
        <v>44620</v>
      </c>
    </row>
    <row r="74" spans="2:7" x14ac:dyDescent="0.35">
      <c r="D74" s="28" t="s">
        <v>107</v>
      </c>
      <c r="E74" s="26">
        <v>44624</v>
      </c>
      <c r="F74" s="39"/>
      <c r="G74" s="48">
        <f>DATEDIF(Table1[[#This Row],[Interview Date]],Table1[[#This Row],[Date of Acceptance]],"d")</f>
        <v>44624</v>
      </c>
    </row>
    <row r="75" spans="2:7" x14ac:dyDescent="0.35">
      <c r="D75" s="28" t="s">
        <v>108</v>
      </c>
      <c r="E75" s="26">
        <v>44631</v>
      </c>
      <c r="F75" s="39"/>
      <c r="G75" s="48">
        <f>DATEDIF(Table1[[#This Row],[Interview Date]],Table1[[#This Row],[Date of Acceptance]],"d")</f>
        <v>44631</v>
      </c>
    </row>
    <row r="76" spans="2:7" x14ac:dyDescent="0.35">
      <c r="D76" s="28" t="s">
        <v>109</v>
      </c>
      <c r="E76" s="26">
        <v>44631</v>
      </c>
      <c r="F76" s="39"/>
      <c r="G76" s="48">
        <f>DATEDIF(Table1[[#This Row],[Interview Date]],Table1[[#This Row],[Date of Acceptance]],"d")</f>
        <v>44631</v>
      </c>
    </row>
    <row r="77" spans="2:7" x14ac:dyDescent="0.35">
      <c r="D77" s="28" t="s">
        <v>108</v>
      </c>
      <c r="E77" s="26">
        <v>44631</v>
      </c>
      <c r="F77" s="39"/>
      <c r="G77" s="48">
        <f>DATEDIF(Table1[[#This Row],[Interview Date]],Table1[[#This Row],[Date of Acceptance]],"d")</f>
        <v>44631</v>
      </c>
    </row>
    <row r="78" spans="2:7" x14ac:dyDescent="0.35">
      <c r="D78" s="28" t="s">
        <v>110</v>
      </c>
      <c r="E78" s="26">
        <v>44633</v>
      </c>
      <c r="F78" s="39"/>
      <c r="G78" s="48">
        <f>DATEDIF(Table1[[#This Row],[Interview Date]],Table1[[#This Row],[Date of Acceptance]],"d")</f>
        <v>44633</v>
      </c>
    </row>
    <row r="79" spans="2:7" x14ac:dyDescent="0.35">
      <c r="D79" s="28" t="s">
        <v>111</v>
      </c>
      <c r="E79" s="26">
        <v>44633</v>
      </c>
      <c r="F79" s="39"/>
      <c r="G79" s="48">
        <f>DATEDIF(Table1[[#This Row],[Interview Date]],Table1[[#This Row],[Date of Acceptance]],"d")</f>
        <v>44633</v>
      </c>
    </row>
    <row r="80" spans="2:7" x14ac:dyDescent="0.35">
      <c r="D80" s="28" t="s">
        <v>112</v>
      </c>
      <c r="E80" s="26">
        <v>44633</v>
      </c>
      <c r="F80" s="39"/>
      <c r="G80" s="48">
        <f>DATEDIF(Table1[[#This Row],[Interview Date]],Table1[[#This Row],[Date of Acceptance]],"d")</f>
        <v>44633</v>
      </c>
    </row>
    <row r="81" spans="3:7" x14ac:dyDescent="0.35">
      <c r="D81" s="28" t="s">
        <v>113</v>
      </c>
      <c r="E81" s="26">
        <v>44633</v>
      </c>
      <c r="F81" s="39"/>
      <c r="G81" s="48">
        <f>DATEDIF(Table1[[#This Row],[Interview Date]],Table1[[#This Row],[Date of Acceptance]],"d")</f>
        <v>44633</v>
      </c>
    </row>
    <row r="82" spans="3:7" x14ac:dyDescent="0.35">
      <c r="D82" s="28" t="s">
        <v>114</v>
      </c>
      <c r="E82" s="26">
        <v>44633</v>
      </c>
      <c r="F82" s="39"/>
      <c r="G82" s="48">
        <f>DATEDIF(Table1[[#This Row],[Interview Date]],Table1[[#This Row],[Date of Acceptance]],"d")</f>
        <v>44633</v>
      </c>
    </row>
    <row r="83" spans="3:7" x14ac:dyDescent="0.35">
      <c r="D83" s="28" t="s">
        <v>115</v>
      </c>
      <c r="E83" s="26">
        <v>44682</v>
      </c>
      <c r="F83" s="39"/>
      <c r="G83" s="48">
        <f>DATEDIF(Table1[[#This Row],[Interview Date]],Table1[[#This Row],[Date of Acceptance]],"d")</f>
        <v>44682</v>
      </c>
    </row>
    <row r="84" spans="3:7" x14ac:dyDescent="0.35">
      <c r="D84" s="27" t="s">
        <v>116</v>
      </c>
      <c r="E84" s="27">
        <v>44682</v>
      </c>
      <c r="F84" s="39"/>
      <c r="G84" s="48">
        <f>DATEDIF(Table1[[#This Row],[Interview Date]],Table1[[#This Row],[Date of Acceptance]],"d")</f>
        <v>44682</v>
      </c>
    </row>
    <row r="85" spans="3:7" x14ac:dyDescent="0.35">
      <c r="D85" s="28" t="s">
        <v>117</v>
      </c>
      <c r="E85" s="26">
        <v>44684</v>
      </c>
      <c r="F85" s="39"/>
      <c r="G85" s="48">
        <f>DATEDIF(Table1[[#This Row],[Interview Date]],Table1[[#This Row],[Date of Acceptance]],"d")</f>
        <v>44684</v>
      </c>
    </row>
    <row r="86" spans="3:7" x14ac:dyDescent="0.35">
      <c r="D86" s="28" t="s">
        <v>118</v>
      </c>
      <c r="E86" s="27">
        <v>44688</v>
      </c>
      <c r="F86" s="39"/>
      <c r="G86" s="48">
        <f>DATEDIF(Table1[[#This Row],[Interview Date]],Table1[[#This Row],[Date of Acceptance]],"d")</f>
        <v>44688</v>
      </c>
    </row>
    <row r="87" spans="3:7" x14ac:dyDescent="0.35">
      <c r="D87" s="28" t="s">
        <v>119</v>
      </c>
      <c r="E87" s="26">
        <v>44696</v>
      </c>
      <c r="F87" s="39"/>
      <c r="G87" s="48">
        <f>DATEDIF(Table1[[#This Row],[Interview Date]],Table1[[#This Row],[Date of Acceptance]],"d")</f>
        <v>44696</v>
      </c>
    </row>
    <row r="88" spans="3:7" x14ac:dyDescent="0.35">
      <c r="D88" s="28" t="s">
        <v>120</v>
      </c>
      <c r="E88" s="26">
        <v>44694</v>
      </c>
      <c r="F88" s="39"/>
      <c r="G88" s="48">
        <f>DATEDIF(Table1[[#This Row],[Interview Date]],Table1[[#This Row],[Date of Acceptance]],"d")</f>
        <v>44694</v>
      </c>
    </row>
    <row r="89" spans="3:7" x14ac:dyDescent="0.35">
      <c r="D89" s="28" t="s">
        <v>121</v>
      </c>
      <c r="E89" s="26">
        <v>44689</v>
      </c>
      <c r="F89" s="39"/>
      <c r="G89" s="48">
        <f>DATEDIF(Table1[[#This Row],[Interview Date]],Table1[[#This Row],[Date of Acceptance]],"d")</f>
        <v>44689</v>
      </c>
    </row>
    <row r="90" spans="3:7" x14ac:dyDescent="0.35">
      <c r="D90" s="28" t="s">
        <v>122</v>
      </c>
      <c r="E90" s="26">
        <v>44679</v>
      </c>
      <c r="F90" s="39"/>
      <c r="G90" s="48">
        <f>DATEDIF(Table1[[#This Row],[Interview Date]],Table1[[#This Row],[Date of Acceptance]],"d")</f>
        <v>44679</v>
      </c>
    </row>
    <row r="91" spans="3:7" x14ac:dyDescent="0.35">
      <c r="D91" s="28" t="s">
        <v>123</v>
      </c>
      <c r="E91" s="26">
        <v>44684</v>
      </c>
      <c r="F91" s="39"/>
      <c r="G91" s="48">
        <f>DATEDIF(Table1[[#This Row],[Interview Date]],Table1[[#This Row],[Date of Acceptance]],"d")</f>
        <v>44684</v>
      </c>
    </row>
    <row r="92" spans="3:7" x14ac:dyDescent="0.35">
      <c r="D92" s="28" t="s">
        <v>124</v>
      </c>
      <c r="E92" s="26">
        <v>44700</v>
      </c>
      <c r="F92" s="39"/>
      <c r="G92" s="48">
        <f>DATEDIF(Table1[[#This Row],[Interview Date]],Table1[[#This Row],[Date of Acceptance]],"d")</f>
        <v>44700</v>
      </c>
    </row>
    <row r="93" spans="3:7" x14ac:dyDescent="0.35">
      <c r="D93" s="28" t="s">
        <v>125</v>
      </c>
      <c r="E93" s="26">
        <v>44700</v>
      </c>
      <c r="F93" s="39"/>
      <c r="G93" s="48">
        <f>DATEDIF(Table1[[#This Row],[Interview Date]],Table1[[#This Row],[Date of Acceptance]],"d")</f>
        <v>44700</v>
      </c>
    </row>
    <row r="94" spans="3:7" x14ac:dyDescent="0.35">
      <c r="D94" s="34" t="s">
        <v>88</v>
      </c>
      <c r="E94" s="35">
        <v>44486</v>
      </c>
      <c r="F94" s="40"/>
      <c r="G94" s="36"/>
    </row>
    <row r="95" spans="3:7" x14ac:dyDescent="0.35">
      <c r="C95" t="s">
        <v>143</v>
      </c>
      <c r="D95" s="34" t="s">
        <v>138</v>
      </c>
      <c r="E95" s="35">
        <v>44487</v>
      </c>
      <c r="F95" s="41">
        <v>44427</v>
      </c>
      <c r="G95" s="36">
        <f>DATEDIF(Table1[[#This Row],[Interview Date]],Table1[[#This Row],[Date of Acceptance]],"d")</f>
        <v>60</v>
      </c>
    </row>
    <row r="96" spans="3:7" x14ac:dyDescent="0.35">
      <c r="D96" s="34" t="s">
        <v>139</v>
      </c>
      <c r="E96" s="35">
        <v>44487</v>
      </c>
      <c r="F96" s="41">
        <v>44430</v>
      </c>
      <c r="G96" s="36">
        <f>DATEDIF(Table1[[#This Row],[Interview Date]],Table1[[#This Row],[Date of Acceptance]],"d")</f>
        <v>57</v>
      </c>
    </row>
    <row r="97" spans="4:7" x14ac:dyDescent="0.35">
      <c r="D97" s="34" t="s">
        <v>56</v>
      </c>
      <c r="E97" s="35">
        <v>44495</v>
      </c>
      <c r="F97" s="41">
        <v>44451</v>
      </c>
      <c r="G97" s="36">
        <f>DATEDIF(Table1[[#This Row],[Interview Date]],Table1[[#This Row],[Date of Acceptance]],"d")</f>
        <v>44</v>
      </c>
    </row>
    <row r="98" spans="4:7" x14ac:dyDescent="0.35">
      <c r="D98" s="34" t="s">
        <v>140</v>
      </c>
      <c r="E98" s="35">
        <v>44495</v>
      </c>
      <c r="F98" s="41">
        <v>44423</v>
      </c>
      <c r="G98" s="36">
        <f>DATEDIF(Table1[[#This Row],[Interview Date]],Table1[[#This Row],[Date of Acceptance]],"d")</f>
        <v>72</v>
      </c>
    </row>
    <row r="99" spans="4:7" x14ac:dyDescent="0.35">
      <c r="D99" s="34" t="s">
        <v>141</v>
      </c>
      <c r="E99" s="35">
        <v>44500</v>
      </c>
      <c r="F99" s="41">
        <v>44474</v>
      </c>
      <c r="G99" s="36">
        <f>DATEDIF(Table1[[#This Row],[Interview Date]],Table1[[#This Row],[Date of Acceptance]],"d")</f>
        <v>26</v>
      </c>
    </row>
    <row r="100" spans="4:7" x14ac:dyDescent="0.35">
      <c r="D100" s="34" t="s">
        <v>142</v>
      </c>
      <c r="E100" s="35">
        <v>44504</v>
      </c>
      <c r="F100" s="41">
        <v>44458</v>
      </c>
      <c r="G100" s="36">
        <f>DATEDIF(Table1[[#This Row],[Interview Date]],Table1[[#This Row],[Date of Acceptance]],"d")</f>
        <v>46</v>
      </c>
    </row>
    <row r="101" spans="4:7" x14ac:dyDescent="0.35">
      <c r="D101" s="43" t="s">
        <v>155</v>
      </c>
      <c r="E101" s="45"/>
      <c r="F101" s="44"/>
      <c r="G101" s="46"/>
    </row>
    <row r="124" spans="15:22" x14ac:dyDescent="0.35">
      <c r="O124" t="s">
        <v>156</v>
      </c>
    </row>
    <row r="125" spans="15:22" x14ac:dyDescent="0.35">
      <c r="O125" t="s">
        <v>17</v>
      </c>
      <c r="P125" t="s">
        <v>22</v>
      </c>
      <c r="Q125" t="s">
        <v>44</v>
      </c>
      <c r="R125" t="s">
        <v>16</v>
      </c>
    </row>
    <row r="126" spans="15:22" x14ac:dyDescent="0.35">
      <c r="O126" s="11" t="s">
        <v>18</v>
      </c>
      <c r="P126" s="12">
        <v>44540</v>
      </c>
      <c r="Q126" s="20" t="s">
        <v>19</v>
      </c>
    </row>
    <row r="127" spans="15:22" x14ac:dyDescent="0.35">
      <c r="O127" s="13" t="s">
        <v>20</v>
      </c>
      <c r="P127" s="14">
        <v>44540</v>
      </c>
      <c r="Q127" s="20" t="s">
        <v>19</v>
      </c>
      <c r="S127" t="s">
        <v>59</v>
      </c>
      <c r="T127" t="s">
        <v>60</v>
      </c>
    </row>
    <row r="128" spans="15:22" x14ac:dyDescent="0.35">
      <c r="O128" s="18" t="s">
        <v>45</v>
      </c>
      <c r="P128" s="19">
        <v>44540</v>
      </c>
      <c r="Q128" s="20" t="s">
        <v>19</v>
      </c>
      <c r="S128">
        <v>3</v>
      </c>
      <c r="T128" s="16">
        <f>S128/$S$131</f>
        <v>0.2</v>
      </c>
      <c r="U128" s="16"/>
      <c r="V128" s="16"/>
    </row>
    <row r="129" spans="15:24" x14ac:dyDescent="0.35">
      <c r="O129" s="18" t="s">
        <v>46</v>
      </c>
      <c r="P129" s="19">
        <v>44624</v>
      </c>
      <c r="Q129" s="10" t="s">
        <v>47</v>
      </c>
      <c r="S129">
        <v>11</v>
      </c>
      <c r="T129" s="16">
        <f>S129/$S$131</f>
        <v>0.73333333333333328</v>
      </c>
      <c r="U129" s="16"/>
      <c r="V129" s="16"/>
      <c r="X129" s="1"/>
    </row>
    <row r="130" spans="15:24" x14ac:dyDescent="0.35">
      <c r="O130" s="18" t="s">
        <v>48</v>
      </c>
      <c r="P130" s="19">
        <v>44624</v>
      </c>
      <c r="Q130" s="10" t="s">
        <v>47</v>
      </c>
      <c r="S130">
        <v>1</v>
      </c>
      <c r="T130" s="16">
        <f>S130/$S$131</f>
        <v>6.6666666666666666E-2</v>
      </c>
      <c r="U130" s="16"/>
      <c r="V130" s="16"/>
      <c r="X130" s="1"/>
    </row>
    <row r="131" spans="15:24" x14ac:dyDescent="0.35">
      <c r="O131" s="18" t="s">
        <v>49</v>
      </c>
      <c r="P131" s="19">
        <v>44624</v>
      </c>
      <c r="Q131" s="10" t="s">
        <v>47</v>
      </c>
      <c r="R131" t="s">
        <v>29</v>
      </c>
      <c r="S131">
        <f>SUM(S128:S130)</f>
        <v>15</v>
      </c>
      <c r="T131" s="17">
        <f>SUM(T128:T130)</f>
        <v>1</v>
      </c>
      <c r="U131" s="17"/>
      <c r="V131" s="17"/>
      <c r="X131" s="1"/>
    </row>
    <row r="132" spans="15:24" x14ac:dyDescent="0.35">
      <c r="O132" s="18" t="s">
        <v>50</v>
      </c>
      <c r="P132" s="19">
        <v>44624</v>
      </c>
      <c r="Q132" s="10" t="s">
        <v>51</v>
      </c>
      <c r="X132" s="1"/>
    </row>
    <row r="133" spans="15:24" x14ac:dyDescent="0.35">
      <c r="O133" s="18" t="s">
        <v>11</v>
      </c>
      <c r="P133" s="19">
        <v>44624</v>
      </c>
      <c r="Q133" s="10" t="s">
        <v>51</v>
      </c>
      <c r="X133" s="1"/>
    </row>
    <row r="134" spans="15:24" x14ac:dyDescent="0.35">
      <c r="O134" s="18" t="s">
        <v>52</v>
      </c>
      <c r="P134" s="19">
        <v>44624</v>
      </c>
      <c r="Q134" s="10" t="s">
        <v>47</v>
      </c>
      <c r="X134" s="1"/>
    </row>
    <row r="135" spans="15:24" x14ac:dyDescent="0.35">
      <c r="O135" s="18" t="s">
        <v>53</v>
      </c>
      <c r="P135" s="19">
        <v>44624</v>
      </c>
      <c r="Q135" s="10" t="s">
        <v>51</v>
      </c>
    </row>
    <row r="136" spans="15:24" x14ac:dyDescent="0.35">
      <c r="O136" s="18" t="s">
        <v>54</v>
      </c>
      <c r="P136" s="19">
        <v>44624</v>
      </c>
      <c r="Q136" s="10" t="s">
        <v>51</v>
      </c>
    </row>
    <row r="137" spans="15:24" x14ac:dyDescent="0.35">
      <c r="O137" s="18" t="s">
        <v>55</v>
      </c>
      <c r="P137" s="19">
        <v>44624</v>
      </c>
      <c r="Q137" s="10" t="s">
        <v>51</v>
      </c>
    </row>
    <row r="138" spans="15:24" x14ac:dyDescent="0.35">
      <c r="O138" s="18" t="s">
        <v>56</v>
      </c>
      <c r="P138" s="19">
        <v>44625</v>
      </c>
      <c r="Q138" s="10" t="s">
        <v>47</v>
      </c>
    </row>
    <row r="139" spans="15:24" x14ac:dyDescent="0.35">
      <c r="O139" s="18" t="s">
        <v>57</v>
      </c>
      <c r="P139" s="19">
        <v>44625</v>
      </c>
      <c r="Q139" s="10" t="s">
        <v>51</v>
      </c>
    </row>
    <row r="140" spans="15:24" x14ac:dyDescent="0.35">
      <c r="O140" s="18" t="s">
        <v>58</v>
      </c>
      <c r="P140" s="19">
        <v>44643</v>
      </c>
      <c r="Q140" s="10" t="s">
        <v>51</v>
      </c>
    </row>
  </sheetData>
  <phoneticPr fontId="3" type="noConversion"/>
  <pageMargins left="0.7" right="0.7" top="0.75" bottom="0.75" header="0.3" footer="0.3"/>
  <pageSetup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4C61-CC24-409C-A75C-6BFEAEA84960}">
  <dimension ref="A1"/>
  <sheetViews>
    <sheetView zoomScale="68"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B6C50C9C3B054B96046449EC90F320" ma:contentTypeVersion="2" ma:contentTypeDescription="Create a new document." ma:contentTypeScope="" ma:versionID="2cfa2a3779c06e912e53b10883a19a1d">
  <xsd:schema xmlns:xsd="http://www.w3.org/2001/XMLSchema" xmlns:xs="http://www.w3.org/2001/XMLSchema" xmlns:p="http://schemas.microsoft.com/office/2006/metadata/properties" xmlns:ns3="8e0029ae-b53c-4338-ad71-ccd79b0ec73c" targetNamespace="http://schemas.microsoft.com/office/2006/metadata/properties" ma:root="true" ma:fieldsID="19e3f1dad957086e53b8fe4e4f67e1d9" ns3:_="">
    <xsd:import namespace="8e0029ae-b53c-4338-ad71-ccd79b0ec73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0029ae-b53c-4338-ad71-ccd79b0ec7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6D4EF1-10A0-4EC2-8900-8C40339E2DF8}">
  <ds:schemaRefs>
    <ds:schemaRef ds:uri="http://schemas.microsoft.com/office/infopath/2007/PartnerControls"/>
    <ds:schemaRef ds:uri="http://schemas.microsoft.com/office/2006/documentManagement/types"/>
    <ds:schemaRef ds:uri="8e0029ae-b53c-4338-ad71-ccd79b0ec73c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521361B-628F-4F33-923A-273D476515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0029ae-b53c-4338-ad71-ccd79b0ec7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E3D4E3-5330-4DA0-B67A-A73FB17AEB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Merzouk</dc:creator>
  <cp:lastModifiedBy>Benjamin Merzouk</cp:lastModifiedBy>
  <dcterms:created xsi:type="dcterms:W3CDTF">2022-12-02T14:46:17Z</dcterms:created>
  <dcterms:modified xsi:type="dcterms:W3CDTF">2023-01-11T03:54:59Z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0x0101004FB6C50C9C3B054B96046449EC90F320</vt:lpwstr>
  </property>
</Properties>
</file>